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Юля\Desktop\2-е полугодие 2023-2024\"/>
    </mc:Choice>
  </mc:AlternateContent>
  <xr:revisionPtr revIDLastSave="0" documentId="13_ncr:1_{FB53EC40-C90A-4B11-8FA4-E7D9B59C822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ОБЩЕЕ" sheetId="3" r:id="rId1"/>
    <sheet name="модуль 14.1" sheetId="1" r:id="rId2"/>
    <sheet name="мо 14.1" sheetId="4" r:id="rId3"/>
    <sheet name="МО+допл 14.1" sheetId="2" r:id="rId4"/>
    <sheet name="овз 14.1" sheetId="5" r:id="rId5"/>
    <sheet name="соп 14.1" sheetId="6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3" i="6" l="1"/>
  <c r="E93" i="6"/>
  <c r="D93" i="6"/>
  <c r="C93" i="6"/>
  <c r="B93" i="6"/>
  <c r="F85" i="6"/>
  <c r="E85" i="6"/>
  <c r="D85" i="6"/>
  <c r="C85" i="6"/>
  <c r="B85" i="6"/>
  <c r="F77" i="6"/>
  <c r="E77" i="6"/>
  <c r="D77" i="6"/>
  <c r="C77" i="6"/>
  <c r="B77" i="6"/>
  <c r="F69" i="6"/>
  <c r="E69" i="6"/>
  <c r="D69" i="6"/>
  <c r="C69" i="6"/>
  <c r="B69" i="6"/>
  <c r="F61" i="6"/>
  <c r="E61" i="6"/>
  <c r="D61" i="6"/>
  <c r="C61" i="6"/>
  <c r="B61" i="6"/>
  <c r="F54" i="6"/>
  <c r="E54" i="6"/>
  <c r="D54" i="6"/>
  <c r="C54" i="6"/>
  <c r="B54" i="6"/>
  <c r="F45" i="6"/>
  <c r="E45" i="6"/>
  <c r="D45" i="6"/>
  <c r="C45" i="6"/>
  <c r="B45" i="6"/>
  <c r="F38" i="6"/>
  <c r="E38" i="6"/>
  <c r="D38" i="6"/>
  <c r="C38" i="6"/>
  <c r="B38" i="6"/>
  <c r="F31" i="6"/>
  <c r="E31" i="6"/>
  <c r="D31" i="6"/>
  <c r="C31" i="6"/>
  <c r="B31" i="6"/>
  <c r="F23" i="6"/>
  <c r="E23" i="6"/>
  <c r="D23" i="6"/>
  <c r="C23" i="6"/>
  <c r="B23" i="6"/>
  <c r="F15" i="6"/>
  <c r="E15" i="6"/>
  <c r="D15" i="6"/>
  <c r="C15" i="6"/>
  <c r="B15" i="6"/>
  <c r="F8" i="6"/>
  <c r="E8" i="6"/>
  <c r="D8" i="6"/>
  <c r="C8" i="6"/>
  <c r="B8" i="6"/>
  <c r="C164" i="5"/>
  <c r="F163" i="5"/>
  <c r="E163" i="5"/>
  <c r="D163" i="5"/>
  <c r="C163" i="5"/>
  <c r="B163" i="5"/>
  <c r="F159" i="5"/>
  <c r="F164" i="5" s="1"/>
  <c r="E159" i="5"/>
  <c r="E164" i="5" s="1"/>
  <c r="D159" i="5"/>
  <c r="D164" i="5" s="1"/>
  <c r="C159" i="5"/>
  <c r="B159" i="5"/>
  <c r="B164" i="5" s="1"/>
  <c r="F150" i="5"/>
  <c r="B150" i="5"/>
  <c r="F149" i="5"/>
  <c r="E149" i="5"/>
  <c r="D149" i="5"/>
  <c r="C149" i="5"/>
  <c r="B149" i="5"/>
  <c r="F145" i="5"/>
  <c r="E145" i="5"/>
  <c r="E150" i="5" s="1"/>
  <c r="D145" i="5"/>
  <c r="D150" i="5" s="1"/>
  <c r="C145" i="5"/>
  <c r="C150" i="5" s="1"/>
  <c r="B145" i="5"/>
  <c r="E137" i="5"/>
  <c r="F136" i="5"/>
  <c r="E136" i="5"/>
  <c r="D136" i="5"/>
  <c r="C136" i="5"/>
  <c r="B136" i="5"/>
  <c r="F132" i="5"/>
  <c r="F137" i="5" s="1"/>
  <c r="E132" i="5"/>
  <c r="D132" i="5"/>
  <c r="D137" i="5" s="1"/>
  <c r="C132" i="5"/>
  <c r="C137" i="5" s="1"/>
  <c r="B132" i="5"/>
  <c r="B137" i="5" s="1"/>
  <c r="D123" i="5"/>
  <c r="F122" i="5"/>
  <c r="E122" i="5"/>
  <c r="D122" i="5"/>
  <c r="C122" i="5"/>
  <c r="B122" i="5"/>
  <c r="F118" i="5"/>
  <c r="F123" i="5" s="1"/>
  <c r="E118" i="5"/>
  <c r="E123" i="5" s="1"/>
  <c r="D118" i="5"/>
  <c r="C118" i="5"/>
  <c r="C123" i="5" s="1"/>
  <c r="B118" i="5"/>
  <c r="B123" i="5" s="1"/>
  <c r="C109" i="5"/>
  <c r="F108" i="5"/>
  <c r="E108" i="5"/>
  <c r="D108" i="5"/>
  <c r="C108" i="5"/>
  <c r="B108" i="5"/>
  <c r="F104" i="5"/>
  <c r="F109" i="5" s="1"/>
  <c r="E104" i="5"/>
  <c r="E109" i="5" s="1"/>
  <c r="D104" i="5"/>
  <c r="D109" i="5" s="1"/>
  <c r="C104" i="5"/>
  <c r="B104" i="5"/>
  <c r="B109" i="5" s="1"/>
  <c r="F96" i="5"/>
  <c r="B96" i="5"/>
  <c r="F95" i="5"/>
  <c r="E95" i="5"/>
  <c r="D95" i="5"/>
  <c r="C95" i="5"/>
  <c r="B95" i="5"/>
  <c r="F91" i="5"/>
  <c r="E91" i="5"/>
  <c r="E96" i="5" s="1"/>
  <c r="D91" i="5"/>
  <c r="D96" i="5" s="1"/>
  <c r="C91" i="5"/>
  <c r="C96" i="5" s="1"/>
  <c r="B91" i="5"/>
  <c r="E81" i="5"/>
  <c r="F80" i="5"/>
  <c r="E80" i="5"/>
  <c r="D80" i="5"/>
  <c r="C80" i="5"/>
  <c r="B80" i="5"/>
  <c r="F76" i="5"/>
  <c r="F81" i="5" s="1"/>
  <c r="E76" i="5"/>
  <c r="D76" i="5"/>
  <c r="D81" i="5" s="1"/>
  <c r="C76" i="5"/>
  <c r="C81" i="5" s="1"/>
  <c r="B76" i="5"/>
  <c r="B81" i="5" s="1"/>
  <c r="D68" i="5"/>
  <c r="F67" i="5"/>
  <c r="E67" i="5"/>
  <c r="D67" i="5"/>
  <c r="C67" i="5"/>
  <c r="B67" i="5"/>
  <c r="F63" i="5"/>
  <c r="F68" i="5" s="1"/>
  <c r="E63" i="5"/>
  <c r="E68" i="5" s="1"/>
  <c r="D63" i="5"/>
  <c r="C63" i="5"/>
  <c r="C68" i="5" s="1"/>
  <c r="B63" i="5"/>
  <c r="B68" i="5" s="1"/>
  <c r="C55" i="5"/>
  <c r="F54" i="5"/>
  <c r="E54" i="5"/>
  <c r="D54" i="5"/>
  <c r="C54" i="5"/>
  <c r="B54" i="5"/>
  <c r="F50" i="5"/>
  <c r="F55" i="5" s="1"/>
  <c r="E50" i="5"/>
  <c r="E55" i="5" s="1"/>
  <c r="D50" i="5"/>
  <c r="D55" i="5" s="1"/>
  <c r="C50" i="5"/>
  <c r="B50" i="5"/>
  <c r="B55" i="5" s="1"/>
  <c r="F41" i="5"/>
  <c r="B41" i="5"/>
  <c r="F40" i="5"/>
  <c r="E40" i="5"/>
  <c r="D40" i="5"/>
  <c r="C40" i="5"/>
  <c r="B40" i="5"/>
  <c r="F36" i="5"/>
  <c r="E36" i="5"/>
  <c r="E41" i="5" s="1"/>
  <c r="D36" i="5"/>
  <c r="D41" i="5" s="1"/>
  <c r="C36" i="5"/>
  <c r="C41" i="5" s="1"/>
  <c r="B36" i="5"/>
  <c r="E27" i="5"/>
  <c r="F26" i="5"/>
  <c r="E26" i="5"/>
  <c r="D26" i="5"/>
  <c r="C26" i="5"/>
  <c r="B26" i="5"/>
  <c r="F22" i="5"/>
  <c r="F27" i="5" s="1"/>
  <c r="E22" i="5"/>
  <c r="D22" i="5"/>
  <c r="D27" i="5" s="1"/>
  <c r="C22" i="5"/>
  <c r="C27" i="5" s="1"/>
  <c r="B22" i="5"/>
  <c r="B27" i="5" s="1"/>
  <c r="D14" i="5"/>
  <c r="F13" i="5"/>
  <c r="E13" i="5"/>
  <c r="D13" i="5"/>
  <c r="C13" i="5"/>
  <c r="B13" i="5"/>
  <c r="F9" i="5"/>
  <c r="F14" i="5" s="1"/>
  <c r="E9" i="5"/>
  <c r="E14" i="5" s="1"/>
  <c r="D9" i="5"/>
  <c r="C9" i="5"/>
  <c r="C14" i="5" s="1"/>
  <c r="B9" i="5"/>
  <c r="B14" i="5" s="1"/>
  <c r="F109" i="4"/>
  <c r="E109" i="4"/>
  <c r="D109" i="4"/>
  <c r="C109" i="4"/>
  <c r="B109" i="4"/>
  <c r="F100" i="4"/>
  <c r="E100" i="4"/>
  <c r="D100" i="4"/>
  <c r="C100" i="4"/>
  <c r="B100" i="4"/>
  <c r="F91" i="4"/>
  <c r="E91" i="4"/>
  <c r="D91" i="4"/>
  <c r="C91" i="4"/>
  <c r="B91" i="4"/>
  <c r="F82" i="4"/>
  <c r="E82" i="4"/>
  <c r="D82" i="4"/>
  <c r="C82" i="4"/>
  <c r="B82" i="4"/>
  <c r="F73" i="4"/>
  <c r="E73" i="4"/>
  <c r="D73" i="4"/>
  <c r="C73" i="4"/>
  <c r="B73" i="4"/>
  <c r="D64" i="4"/>
  <c r="B64" i="4"/>
  <c r="F59" i="4"/>
  <c r="F64" i="4" s="1"/>
  <c r="E59" i="4"/>
  <c r="E64" i="4" s="1"/>
  <c r="D59" i="4"/>
  <c r="C59" i="4"/>
  <c r="C64" i="4" s="1"/>
  <c r="F54" i="4"/>
  <c r="E54" i="4"/>
  <c r="D54" i="4"/>
  <c r="C54" i="4"/>
  <c r="B54" i="4"/>
  <c r="F45" i="4"/>
  <c r="E45" i="4"/>
  <c r="D45" i="4"/>
  <c r="C45" i="4"/>
  <c r="B45" i="4"/>
  <c r="F36" i="4"/>
  <c r="E36" i="4"/>
  <c r="D36" i="4"/>
  <c r="C36" i="4"/>
  <c r="B36" i="4"/>
  <c r="F27" i="4"/>
  <c r="E27" i="4"/>
  <c r="D27" i="4"/>
  <c r="C27" i="4"/>
  <c r="B27" i="4"/>
  <c r="F18" i="4"/>
  <c r="E18" i="4"/>
  <c r="D18" i="4"/>
  <c r="C18" i="4"/>
  <c r="B18" i="4"/>
  <c r="F10" i="4"/>
  <c r="E10" i="4"/>
  <c r="D10" i="4"/>
  <c r="C10" i="4"/>
  <c r="B10" i="4"/>
  <c r="F290" i="3" l="1"/>
  <c r="E290" i="3"/>
  <c r="D290" i="3"/>
  <c r="C290" i="3"/>
  <c r="B290" i="3"/>
  <c r="F285" i="3"/>
  <c r="E285" i="3"/>
  <c r="D285" i="3"/>
  <c r="D291" i="3" s="1"/>
  <c r="C285" i="3"/>
  <c r="B285" i="3"/>
  <c r="F277" i="3"/>
  <c r="F291" i="3" s="1"/>
  <c r="E277" i="3"/>
  <c r="E291" i="3" s="1"/>
  <c r="D277" i="3"/>
  <c r="C277" i="3"/>
  <c r="B277" i="3"/>
  <c r="B291" i="3" s="1"/>
  <c r="F266" i="3"/>
  <c r="E266" i="3"/>
  <c r="D266" i="3"/>
  <c r="C266" i="3"/>
  <c r="B266" i="3"/>
  <c r="F261" i="3"/>
  <c r="E261" i="3"/>
  <c r="E267" i="3" s="1"/>
  <c r="D261" i="3"/>
  <c r="C261" i="3"/>
  <c r="B261" i="3"/>
  <c r="F251" i="3"/>
  <c r="E251" i="3"/>
  <c r="D251" i="3"/>
  <c r="D267" i="3" s="1"/>
  <c r="C251" i="3"/>
  <c r="B251" i="3"/>
  <c r="F241" i="3"/>
  <c r="E241" i="3"/>
  <c r="D241" i="3"/>
  <c r="C241" i="3"/>
  <c r="B241" i="3"/>
  <c r="F236" i="3"/>
  <c r="E236" i="3"/>
  <c r="D236" i="3"/>
  <c r="C236" i="3"/>
  <c r="B236" i="3"/>
  <c r="D228" i="3"/>
  <c r="D242" i="3" s="1"/>
  <c r="C228" i="3"/>
  <c r="C242" i="3" s="1"/>
  <c r="B228" i="3"/>
  <c r="F226" i="3"/>
  <c r="F228" i="3" s="1"/>
  <c r="F242" i="3" s="1"/>
  <c r="E226" i="3"/>
  <c r="E228" i="3" s="1"/>
  <c r="F218" i="3"/>
  <c r="E218" i="3"/>
  <c r="D218" i="3"/>
  <c r="C218" i="3"/>
  <c r="B218" i="3"/>
  <c r="F213" i="3"/>
  <c r="E213" i="3"/>
  <c r="D213" i="3"/>
  <c r="C213" i="3"/>
  <c r="B213" i="3"/>
  <c r="C204" i="3"/>
  <c r="C219" i="3" s="1"/>
  <c r="B204" i="3"/>
  <c r="B219" i="3" s="1"/>
  <c r="F202" i="3"/>
  <c r="F204" i="3" s="1"/>
  <c r="F219" i="3" s="1"/>
  <c r="E202" i="3"/>
  <c r="E204" i="3" s="1"/>
  <c r="D202" i="3"/>
  <c r="D204" i="3" s="1"/>
  <c r="D219" i="3" s="1"/>
  <c r="C202" i="3"/>
  <c r="F192" i="3"/>
  <c r="E192" i="3"/>
  <c r="D192" i="3"/>
  <c r="C192" i="3"/>
  <c r="B192" i="3"/>
  <c r="D187" i="3"/>
  <c r="C187" i="3"/>
  <c r="B187" i="3"/>
  <c r="F184" i="3"/>
  <c r="F187" i="3" s="1"/>
  <c r="E184" i="3"/>
  <c r="E187" i="3" s="1"/>
  <c r="B178" i="3"/>
  <c r="B193" i="3" s="1"/>
  <c r="F176" i="3"/>
  <c r="F178" i="3" s="1"/>
  <c r="F193" i="3" s="1"/>
  <c r="E176" i="3"/>
  <c r="E178" i="3" s="1"/>
  <c r="D176" i="3"/>
  <c r="D178" i="3" s="1"/>
  <c r="C176" i="3"/>
  <c r="C178" i="3" s="1"/>
  <c r="C193" i="3" s="1"/>
  <c r="F168" i="3"/>
  <c r="E168" i="3"/>
  <c r="D168" i="3"/>
  <c r="C168" i="3"/>
  <c r="B168" i="3"/>
  <c r="F163" i="3"/>
  <c r="E163" i="3"/>
  <c r="D163" i="3"/>
  <c r="C163" i="3"/>
  <c r="B163" i="3"/>
  <c r="B155" i="3"/>
  <c r="F153" i="3"/>
  <c r="F155" i="3" s="1"/>
  <c r="E153" i="3"/>
  <c r="E155" i="3" s="1"/>
  <c r="E169" i="3" s="1"/>
  <c r="D153" i="3"/>
  <c r="D155" i="3" s="1"/>
  <c r="D169" i="3" s="1"/>
  <c r="C153" i="3"/>
  <c r="C155" i="3" s="1"/>
  <c r="C169" i="3" s="1"/>
  <c r="B144" i="3"/>
  <c r="F141" i="3"/>
  <c r="F144" i="3" s="1"/>
  <c r="E141" i="3"/>
  <c r="E144" i="3" s="1"/>
  <c r="D141" i="3"/>
  <c r="D144" i="3" s="1"/>
  <c r="C141" i="3"/>
  <c r="C144" i="3" s="1"/>
  <c r="F139" i="3"/>
  <c r="E139" i="3"/>
  <c r="D139" i="3"/>
  <c r="C139" i="3"/>
  <c r="B139" i="3"/>
  <c r="F130" i="3"/>
  <c r="F145" i="3" s="1"/>
  <c r="E130" i="3"/>
  <c r="D130" i="3"/>
  <c r="C130" i="3"/>
  <c r="B130" i="3"/>
  <c r="F120" i="3"/>
  <c r="E120" i="3"/>
  <c r="D120" i="3"/>
  <c r="C120" i="3"/>
  <c r="B120" i="3"/>
  <c r="F115" i="3"/>
  <c r="E115" i="3"/>
  <c r="D115" i="3"/>
  <c r="C115" i="3"/>
  <c r="B115" i="3"/>
  <c r="D107" i="3"/>
  <c r="D121" i="3" s="1"/>
  <c r="C107" i="3"/>
  <c r="C121" i="3" s="1"/>
  <c r="B107" i="3"/>
  <c r="F105" i="3"/>
  <c r="F107" i="3" s="1"/>
  <c r="F121" i="3" s="1"/>
  <c r="E105" i="3"/>
  <c r="E107" i="3" s="1"/>
  <c r="F96" i="3"/>
  <c r="E96" i="3"/>
  <c r="D96" i="3"/>
  <c r="C96" i="3"/>
  <c r="B96" i="3"/>
  <c r="F91" i="3"/>
  <c r="E91" i="3"/>
  <c r="E97" i="3" s="1"/>
  <c r="D91" i="3"/>
  <c r="C91" i="3"/>
  <c r="B91" i="3"/>
  <c r="F82" i="3"/>
  <c r="F97" i="3" s="1"/>
  <c r="E82" i="3"/>
  <c r="D82" i="3"/>
  <c r="C82" i="3"/>
  <c r="C97" i="3" s="1"/>
  <c r="B82" i="3"/>
  <c r="B97" i="3" s="1"/>
  <c r="F73" i="3"/>
  <c r="E73" i="3"/>
  <c r="D73" i="3"/>
  <c r="C73" i="3"/>
  <c r="B73" i="3"/>
  <c r="F68" i="3"/>
  <c r="E68" i="3"/>
  <c r="D68" i="3"/>
  <c r="C68" i="3"/>
  <c r="B68" i="3"/>
  <c r="B60" i="3"/>
  <c r="B74" i="3" s="1"/>
  <c r="F58" i="3"/>
  <c r="E58" i="3"/>
  <c r="D58" i="3"/>
  <c r="C58" i="3"/>
  <c r="F57" i="3"/>
  <c r="F60" i="3" s="1"/>
  <c r="F74" i="3" s="1"/>
  <c r="E57" i="3"/>
  <c r="E60" i="3" s="1"/>
  <c r="E74" i="3" s="1"/>
  <c r="D57" i="3"/>
  <c r="D60" i="3" s="1"/>
  <c r="C57" i="3"/>
  <c r="C60" i="3" s="1"/>
  <c r="C74" i="3" s="1"/>
  <c r="F49" i="3"/>
  <c r="E49" i="3"/>
  <c r="D49" i="3"/>
  <c r="C49" i="3"/>
  <c r="B49" i="3"/>
  <c r="F44" i="3"/>
  <c r="E44" i="3"/>
  <c r="D44" i="3"/>
  <c r="C44" i="3"/>
  <c r="B44" i="3"/>
  <c r="D35" i="3"/>
  <c r="C35" i="3"/>
  <c r="C50" i="3" s="1"/>
  <c r="B35" i="3"/>
  <c r="B50" i="3" s="1"/>
  <c r="F33" i="3"/>
  <c r="F35" i="3" s="1"/>
  <c r="F50" i="3" s="1"/>
  <c r="E33" i="3"/>
  <c r="E35" i="3" s="1"/>
  <c r="E50" i="3" s="1"/>
  <c r="F25" i="3"/>
  <c r="E25" i="3"/>
  <c r="D25" i="3"/>
  <c r="C25" i="3"/>
  <c r="B25" i="3"/>
  <c r="F20" i="3"/>
  <c r="E20" i="3"/>
  <c r="D20" i="3"/>
  <c r="C20" i="3"/>
  <c r="B20" i="3"/>
  <c r="F10" i="3"/>
  <c r="E10" i="3"/>
  <c r="E26" i="3" s="1"/>
  <c r="D10" i="3"/>
  <c r="C10" i="3"/>
  <c r="B10" i="3"/>
  <c r="C153" i="2"/>
  <c r="F152" i="2"/>
  <c r="E152" i="2"/>
  <c r="D152" i="2"/>
  <c r="C152" i="2"/>
  <c r="B152" i="2"/>
  <c r="F149" i="2"/>
  <c r="F153" i="2" s="1"/>
  <c r="E149" i="2"/>
  <c r="E153" i="2" s="1"/>
  <c r="D149" i="2"/>
  <c r="D153" i="2" s="1"/>
  <c r="C149" i="2"/>
  <c r="B149" i="2"/>
  <c r="B153" i="2" s="1"/>
  <c r="F140" i="2"/>
  <c r="B140" i="2"/>
  <c r="F139" i="2"/>
  <c r="E139" i="2"/>
  <c r="D139" i="2"/>
  <c r="C139" i="2"/>
  <c r="B139" i="2"/>
  <c r="F136" i="2"/>
  <c r="E136" i="2"/>
  <c r="E140" i="2" s="1"/>
  <c r="D136" i="2"/>
  <c r="D140" i="2" s="1"/>
  <c r="C136" i="2"/>
  <c r="C140" i="2" s="1"/>
  <c r="B136" i="2"/>
  <c r="E127" i="2"/>
  <c r="F126" i="2"/>
  <c r="E126" i="2"/>
  <c r="D126" i="2"/>
  <c r="C126" i="2"/>
  <c r="B126" i="2"/>
  <c r="F123" i="2"/>
  <c r="F127" i="2" s="1"/>
  <c r="E123" i="2"/>
  <c r="D123" i="2"/>
  <c r="D127" i="2" s="1"/>
  <c r="C123" i="2"/>
  <c r="C127" i="2" s="1"/>
  <c r="B123" i="2"/>
  <c r="B127" i="2" s="1"/>
  <c r="D114" i="2"/>
  <c r="F113" i="2"/>
  <c r="E113" i="2"/>
  <c r="D113" i="2"/>
  <c r="C113" i="2"/>
  <c r="B113" i="2"/>
  <c r="F110" i="2"/>
  <c r="F114" i="2" s="1"/>
  <c r="E110" i="2"/>
  <c r="E114" i="2" s="1"/>
  <c r="D110" i="2"/>
  <c r="C110" i="2"/>
  <c r="C114" i="2" s="1"/>
  <c r="B110" i="2"/>
  <c r="B114" i="2" s="1"/>
  <c r="C101" i="2"/>
  <c r="F100" i="2"/>
  <c r="E100" i="2"/>
  <c r="D100" i="2"/>
  <c r="C100" i="2"/>
  <c r="B100" i="2"/>
  <c r="F97" i="2"/>
  <c r="F101" i="2" s="1"/>
  <c r="E97" i="2"/>
  <c r="E101" i="2" s="1"/>
  <c r="D97" i="2"/>
  <c r="D101" i="2" s="1"/>
  <c r="C97" i="2"/>
  <c r="B97" i="2"/>
  <c r="B101" i="2" s="1"/>
  <c r="B88" i="2"/>
  <c r="F87" i="2"/>
  <c r="E87" i="2"/>
  <c r="D87" i="2"/>
  <c r="C87" i="2"/>
  <c r="B87" i="2"/>
  <c r="D84" i="2"/>
  <c r="D88" i="2" s="1"/>
  <c r="B84" i="2"/>
  <c r="F79" i="2"/>
  <c r="F84" i="2" s="1"/>
  <c r="F88" i="2" s="1"/>
  <c r="E79" i="2"/>
  <c r="E84" i="2" s="1"/>
  <c r="E88" i="2" s="1"/>
  <c r="D79" i="2"/>
  <c r="C79" i="2"/>
  <c r="C84" i="2" s="1"/>
  <c r="C88" i="2" s="1"/>
  <c r="E74" i="2"/>
  <c r="F73" i="2"/>
  <c r="E73" i="2"/>
  <c r="D73" i="2"/>
  <c r="C73" i="2"/>
  <c r="B73" i="2"/>
  <c r="F70" i="2"/>
  <c r="F74" i="2" s="1"/>
  <c r="E70" i="2"/>
  <c r="D70" i="2"/>
  <c r="D74" i="2" s="1"/>
  <c r="C70" i="2"/>
  <c r="C74" i="2" s="1"/>
  <c r="B70" i="2"/>
  <c r="B74" i="2" s="1"/>
  <c r="D61" i="2"/>
  <c r="F60" i="2"/>
  <c r="E60" i="2"/>
  <c r="D60" i="2"/>
  <c r="C60" i="2"/>
  <c r="B60" i="2"/>
  <c r="F57" i="2"/>
  <c r="F61" i="2" s="1"/>
  <c r="E57" i="2"/>
  <c r="E61" i="2" s="1"/>
  <c r="D57" i="2"/>
  <c r="C57" i="2"/>
  <c r="C61" i="2" s="1"/>
  <c r="B57" i="2"/>
  <c r="B61" i="2" s="1"/>
  <c r="C48" i="2"/>
  <c r="F47" i="2"/>
  <c r="E47" i="2"/>
  <c r="D47" i="2"/>
  <c r="C47" i="2"/>
  <c r="B47" i="2"/>
  <c r="F44" i="2"/>
  <c r="F48" i="2" s="1"/>
  <c r="E44" i="2"/>
  <c r="E48" i="2" s="1"/>
  <c r="D44" i="2"/>
  <c r="D48" i="2" s="1"/>
  <c r="C44" i="2"/>
  <c r="B44" i="2"/>
  <c r="B48" i="2" s="1"/>
  <c r="F35" i="2"/>
  <c r="B35" i="2"/>
  <c r="F34" i="2"/>
  <c r="E34" i="2"/>
  <c r="D34" i="2"/>
  <c r="C34" i="2"/>
  <c r="B34" i="2"/>
  <c r="F31" i="2"/>
  <c r="E31" i="2"/>
  <c r="E35" i="2" s="1"/>
  <c r="D31" i="2"/>
  <c r="D35" i="2" s="1"/>
  <c r="C31" i="2"/>
  <c r="C35" i="2" s="1"/>
  <c r="B31" i="2"/>
  <c r="F22" i="2"/>
  <c r="E22" i="2"/>
  <c r="D22" i="2"/>
  <c r="C22" i="2"/>
  <c r="B22" i="2"/>
  <c r="F14" i="2"/>
  <c r="B14" i="2"/>
  <c r="F13" i="2"/>
  <c r="E13" i="2"/>
  <c r="D13" i="2"/>
  <c r="C13" i="2"/>
  <c r="B13" i="2"/>
  <c r="F10" i="2"/>
  <c r="E10" i="2"/>
  <c r="E14" i="2" s="1"/>
  <c r="D10" i="2"/>
  <c r="D14" i="2" s="1"/>
  <c r="C10" i="2"/>
  <c r="C14" i="2" s="1"/>
  <c r="B10" i="2"/>
  <c r="F113" i="1"/>
  <c r="C113" i="1"/>
  <c r="B113" i="1"/>
  <c r="E112" i="1"/>
  <c r="E113" i="1" s="1"/>
  <c r="D112" i="1"/>
  <c r="D113" i="1" s="1"/>
  <c r="C112" i="1"/>
  <c r="F104" i="1"/>
  <c r="E104" i="1"/>
  <c r="D104" i="1"/>
  <c r="C104" i="1"/>
  <c r="B104" i="1"/>
  <c r="F95" i="1"/>
  <c r="B95" i="1"/>
  <c r="E94" i="1"/>
  <c r="E95" i="1" s="1"/>
  <c r="D94" i="1"/>
  <c r="D95" i="1" s="1"/>
  <c r="C94" i="1"/>
  <c r="C95" i="1" s="1"/>
  <c r="F86" i="1"/>
  <c r="E86" i="1"/>
  <c r="D86" i="1"/>
  <c r="C86" i="1"/>
  <c r="B86" i="1"/>
  <c r="F76" i="1"/>
  <c r="E76" i="1"/>
  <c r="B76" i="1"/>
  <c r="E75" i="1"/>
  <c r="D75" i="1"/>
  <c r="D76" i="1" s="1"/>
  <c r="C75" i="1"/>
  <c r="C76" i="1" s="1"/>
  <c r="F67" i="1"/>
  <c r="E67" i="1"/>
  <c r="D67" i="1"/>
  <c r="C67" i="1"/>
  <c r="B67" i="1"/>
  <c r="F56" i="1"/>
  <c r="E56" i="1"/>
  <c r="D56" i="1"/>
  <c r="C56" i="1"/>
  <c r="B56" i="1"/>
  <c r="F48" i="1"/>
  <c r="C48" i="1"/>
  <c r="B48" i="1"/>
  <c r="E47" i="1"/>
  <c r="E48" i="1" s="1"/>
  <c r="D47" i="1"/>
  <c r="D48" i="1" s="1"/>
  <c r="C47" i="1"/>
  <c r="F39" i="1"/>
  <c r="E39" i="1"/>
  <c r="D39" i="1"/>
  <c r="C39" i="1"/>
  <c r="B39" i="1"/>
  <c r="F29" i="1"/>
  <c r="B29" i="1"/>
  <c r="E28" i="1"/>
  <c r="E29" i="1" s="1"/>
  <c r="D28" i="1"/>
  <c r="D29" i="1" s="1"/>
  <c r="C28" i="1"/>
  <c r="C29" i="1" s="1"/>
  <c r="F20" i="1"/>
  <c r="E20" i="1"/>
  <c r="D20" i="1"/>
  <c r="C20" i="1"/>
  <c r="B20" i="1"/>
  <c r="F11" i="1"/>
  <c r="B11" i="1"/>
  <c r="E10" i="1"/>
  <c r="E11" i="1" s="1"/>
  <c r="D10" i="1"/>
  <c r="D11" i="1" s="1"/>
  <c r="C10" i="1"/>
  <c r="C11" i="1" s="1"/>
  <c r="D26" i="3" l="1"/>
  <c r="D50" i="3"/>
  <c r="D74" i="3"/>
  <c r="B121" i="3"/>
  <c r="F169" i="3"/>
  <c r="E219" i="3"/>
  <c r="B242" i="3"/>
  <c r="E193" i="3"/>
  <c r="B26" i="3"/>
  <c r="F26" i="3"/>
  <c r="D97" i="3"/>
  <c r="B145" i="3"/>
  <c r="E145" i="3"/>
  <c r="B169" i="3"/>
  <c r="B267" i="3"/>
  <c r="F267" i="3"/>
  <c r="C291" i="3"/>
  <c r="C26" i="3"/>
  <c r="E121" i="3"/>
  <c r="C145" i="3"/>
  <c r="D193" i="3"/>
  <c r="E242" i="3"/>
  <c r="C267" i="3"/>
  <c r="D145" i="3"/>
</calcChain>
</file>

<file path=xl/sharedStrings.xml><?xml version="1.0" encoding="utf-8"?>
<sst xmlns="http://schemas.openxmlformats.org/spreadsheetml/2006/main" count="2380" uniqueCount="291">
  <si>
    <t>Модульное меню горячего питания по свободному выбору (12+)</t>
  </si>
  <si>
    <t>1 неделя</t>
  </si>
  <si>
    <t>ПОНЕДЕЛЬНИК</t>
  </si>
  <si>
    <t>Наименование</t>
  </si>
  <si>
    <t>ВЫХОД, гр</t>
  </si>
  <si>
    <t>БЕЛКИ гр</t>
  </si>
  <si>
    <t>ЖИРЫ гр</t>
  </si>
  <si>
    <t>УГЛЕВОДЫ гр</t>
  </si>
  <si>
    <t>ККАЛ</t>
  </si>
  <si>
    <t>№ ТК</t>
  </si>
  <si>
    <t>№ ПО СБ. РЕЦ.</t>
  </si>
  <si>
    <t>Горячее питание</t>
  </si>
  <si>
    <t>Салат из белокочанной капусты с кукурузой</t>
  </si>
  <si>
    <t>46/2</t>
  </si>
  <si>
    <t>Москва 2003 № 46</t>
  </si>
  <si>
    <t>Фрикадельки из свинины</t>
  </si>
  <si>
    <t>280/2</t>
  </si>
  <si>
    <t>Москва 2011 № 280</t>
  </si>
  <si>
    <t>Макаронные изделия отварные (спагетти)</t>
  </si>
  <si>
    <t>114/1</t>
  </si>
  <si>
    <t>ТТК № 114</t>
  </si>
  <si>
    <t>Чай с сахаром и лимоном</t>
  </si>
  <si>
    <t>686/1</t>
  </si>
  <si>
    <t>Москва 2004 № 686</t>
  </si>
  <si>
    <t xml:space="preserve">Хлеб "Городской" порциями </t>
  </si>
  <si>
    <t>11</t>
  </si>
  <si>
    <t>ТТК № 11</t>
  </si>
  <si>
    <t>ИТОГО</t>
  </si>
  <si>
    <t>ВТОРНИК</t>
  </si>
  <si>
    <t>Салат из овощей с сыром (по-гречески)</t>
  </si>
  <si>
    <t>356</t>
  </si>
  <si>
    <t>ТТК № 356</t>
  </si>
  <si>
    <t>Запеканка из творога с вишней</t>
  </si>
  <si>
    <t>425</t>
  </si>
  <si>
    <t>ТТК № 425</t>
  </si>
  <si>
    <t>Булочка с маком</t>
  </si>
  <si>
    <t>772/2</t>
  </si>
  <si>
    <t>Москва 2004 № 772</t>
  </si>
  <si>
    <t xml:space="preserve">Чай с сахаром </t>
  </si>
  <si>
    <t>685/1</t>
  </si>
  <si>
    <t>Москва 2004 № 685</t>
  </si>
  <si>
    <t>Хлеб " Дарницкий" порциями</t>
  </si>
  <si>
    <t>ТТК № 10</t>
  </si>
  <si>
    <t>СРЕДА</t>
  </si>
  <si>
    <t>Овощи свежие в нарезку (помидор)</t>
  </si>
  <si>
    <t>71/3</t>
  </si>
  <si>
    <t>Москва 2011 № 71</t>
  </si>
  <si>
    <t>Биточки из мяса птицы "Сливочные"</t>
  </si>
  <si>
    <t>263/2</t>
  </si>
  <si>
    <t>ТТК № 263</t>
  </si>
  <si>
    <t>Картофельное пюре</t>
  </si>
  <si>
    <t>312/1</t>
  </si>
  <si>
    <t>Москва 2011 № 312</t>
  </si>
  <si>
    <t>ЧЕТВЕРГ</t>
  </si>
  <si>
    <t>Салат зеленый с овощами</t>
  </si>
  <si>
    <t>360</t>
  </si>
  <si>
    <t>ТТК № 360</t>
  </si>
  <si>
    <t>Шницель "Нежный"</t>
  </si>
  <si>
    <t>352/1</t>
  </si>
  <si>
    <t>ТТК № 352</t>
  </si>
  <si>
    <t>Каша гречневая рассыпчатая</t>
  </si>
  <si>
    <t>99/1</t>
  </si>
  <si>
    <t>ТТК № 99</t>
  </si>
  <si>
    <t>Булочка "Российская"</t>
  </si>
  <si>
    <t>430/2</t>
  </si>
  <si>
    <t>Москва 2011 № 430</t>
  </si>
  <si>
    <t>ПЯТНИЦА</t>
  </si>
  <si>
    <t>Овощи свежие в нарезку (огурец)</t>
  </si>
  <si>
    <t>71/5</t>
  </si>
  <si>
    <t>Свинина с ананасом</t>
  </si>
  <si>
    <t>363</t>
  </si>
  <si>
    <t>ТТК № 363</t>
  </si>
  <si>
    <t>Рис рассыпчатый отварной( из пропаренной крупы)</t>
  </si>
  <si>
    <t>110/3</t>
  </si>
  <si>
    <t>ТТК № 110/1</t>
  </si>
  <si>
    <t>СУББОТА</t>
  </si>
  <si>
    <t xml:space="preserve">Винегрет овощной </t>
  </si>
  <si>
    <t>67/2; 67/3</t>
  </si>
  <si>
    <t>Москва 2011 № 67</t>
  </si>
  <si>
    <t>Рагу из филе птицы</t>
  </si>
  <si>
    <t>289/1</t>
  </si>
  <si>
    <t>Москва 2011 № 289</t>
  </si>
  <si>
    <t>2 неделя</t>
  </si>
  <si>
    <t>Биточки из мяса птицы</t>
  </si>
  <si>
    <t>294/8</t>
  </si>
  <si>
    <t>Москва 2011 № 294</t>
  </si>
  <si>
    <t>110/2</t>
  </si>
  <si>
    <t>ТТК 110/1</t>
  </si>
  <si>
    <t>Булочка с сахаром</t>
  </si>
  <si>
    <t>39/2</t>
  </si>
  <si>
    <t>ТТК № 39</t>
  </si>
  <si>
    <t>Свинина в кисло-сладком соусе</t>
  </si>
  <si>
    <t>362</t>
  </si>
  <si>
    <t>ТТК № 362</t>
  </si>
  <si>
    <t>Шницель "Любительский"</t>
  </si>
  <si>
    <t>57/3</t>
  </si>
  <si>
    <t>ТТК № 57</t>
  </si>
  <si>
    <t>Крендель сахарный</t>
  </si>
  <si>
    <t>415/2</t>
  </si>
  <si>
    <t>Москва 2011 № 415</t>
  </si>
  <si>
    <t>Птица в соусе с томатом</t>
  </si>
  <si>
    <t>367/1</t>
  </si>
  <si>
    <t>Пермь 2018 № 367</t>
  </si>
  <si>
    <t>Салат из белокочанной капусты с морковью</t>
  </si>
  <si>
    <t>45/1</t>
  </si>
  <si>
    <t>Москва 2011 № 45</t>
  </si>
  <si>
    <t>Плов из свинины (из пропаренного риса)</t>
  </si>
  <si>
    <t>124/2</t>
  </si>
  <si>
    <t>ТТК № 124</t>
  </si>
  <si>
    <t>Салат из свеклы отварной с маслом подсолнечным</t>
  </si>
  <si>
    <t>52/1</t>
  </si>
  <si>
    <t>Москва 2011 № 52</t>
  </si>
  <si>
    <t>Колбаски "Сочные"</t>
  </si>
  <si>
    <t>390/2</t>
  </si>
  <si>
    <t>ТТК № 390</t>
  </si>
  <si>
    <t>Картофель по-деревенски</t>
  </si>
  <si>
    <t>364/1</t>
  </si>
  <si>
    <t>ТТК № 364</t>
  </si>
  <si>
    <t>НАИМЕНОВАНИЕ</t>
  </si>
  <si>
    <t>Белки,гр</t>
  </si>
  <si>
    <t>Жиры,гр</t>
  </si>
  <si>
    <t>Углеводы,гр</t>
  </si>
  <si>
    <t>№ ПО СБОРНИКУ РЕЦЕПТУР</t>
  </si>
  <si>
    <t>Второй завтрак</t>
  </si>
  <si>
    <t>Доплата</t>
  </si>
  <si>
    <t>ОБЩИЙ ИТОГ</t>
  </si>
  <si>
    <t>Хлеб "Городской" порциями</t>
  </si>
  <si>
    <t>Т-99/1</t>
  </si>
  <si>
    <t>Булочка "Ромашка" (с вареным сгущенным молоком)</t>
  </si>
  <si>
    <t>254/1</t>
  </si>
  <si>
    <t>ТТК № 254</t>
  </si>
  <si>
    <t>Картофель запеченный (из отварного)</t>
  </si>
  <si>
    <t>313/2</t>
  </si>
  <si>
    <t>Москва 2011 № 313</t>
  </si>
  <si>
    <t>Булочка "Ванильная"</t>
  </si>
  <si>
    <t>422/1</t>
  </si>
  <si>
    <t>Москва 2011 № 422</t>
  </si>
  <si>
    <t>71/4</t>
  </si>
  <si>
    <t>ТТК № 71</t>
  </si>
  <si>
    <t>Булочка домашняя</t>
  </si>
  <si>
    <t>424/1</t>
  </si>
  <si>
    <t>Москва 2011 № 424</t>
  </si>
  <si>
    <t>Гребешок с повидлом</t>
  </si>
  <si>
    <t>417/3</t>
  </si>
  <si>
    <t>Москва 2011 № 417</t>
  </si>
  <si>
    <t>Рис отварной рассыпчатый</t>
  </si>
  <si>
    <t>Котлета "Особая"</t>
  </si>
  <si>
    <t>21/3</t>
  </si>
  <si>
    <t>ТТК № 21</t>
  </si>
  <si>
    <t>12+ лет</t>
  </si>
  <si>
    <t>Белки, гр</t>
  </si>
  <si>
    <t>Жиры, гр</t>
  </si>
  <si>
    <t>ЗАВТРАК</t>
  </si>
  <si>
    <t>Каша молочная "Дружба"</t>
  </si>
  <si>
    <t>265/1</t>
  </si>
  <si>
    <t>ТТК № 265</t>
  </si>
  <si>
    <t xml:space="preserve">Сыр  порциями </t>
  </si>
  <si>
    <t>25/2</t>
  </si>
  <si>
    <t>Москва 1994 таб. № 25</t>
  </si>
  <si>
    <t>Батон нарезной</t>
  </si>
  <si>
    <t>266/2</t>
  </si>
  <si>
    <t>ТТК №266</t>
  </si>
  <si>
    <t>Сок фруктовый в упаковке 0,2</t>
  </si>
  <si>
    <t>ОБЕД</t>
  </si>
  <si>
    <t>Рассольник "Домашний"</t>
  </si>
  <si>
    <t>101/2</t>
  </si>
  <si>
    <t>Пермь 2018 № 101</t>
  </si>
  <si>
    <t>Медальоны из рыбы</t>
  </si>
  <si>
    <t>42/5</t>
  </si>
  <si>
    <t>ТТК № 42</t>
  </si>
  <si>
    <t>Масло сливочное( на полив)</t>
  </si>
  <si>
    <t>14/3</t>
  </si>
  <si>
    <t>Москва 2011 № 14</t>
  </si>
  <si>
    <t>Овощи свежие и консервированные порциями (помидоры свежие в нарезку с горошком консерв.)</t>
  </si>
  <si>
    <t>303</t>
  </si>
  <si>
    <t>ТТК № 303</t>
  </si>
  <si>
    <t>Компот из компотной смеси</t>
  </si>
  <si>
    <t>113/1</t>
  </si>
  <si>
    <t>ТТК № 113</t>
  </si>
  <si>
    <t>ПОЛДНИК</t>
  </si>
  <si>
    <t>Фрукты свежие порциями</t>
  </si>
  <si>
    <t>338/2</t>
  </si>
  <si>
    <t>Москва 2011 № 338</t>
  </si>
  <si>
    <t xml:space="preserve">Фрукты свежие порциями </t>
  </si>
  <si>
    <t>Суп картофельный с горохом</t>
  </si>
  <si>
    <t>102/4</t>
  </si>
  <si>
    <t>Москва 2011 №102</t>
  </si>
  <si>
    <t>Мясо с овощами "Болоньез"</t>
  </si>
  <si>
    <t>35/2</t>
  </si>
  <si>
    <t>ТТК № 35</t>
  </si>
  <si>
    <t>Компот из кураги</t>
  </si>
  <si>
    <t>93/1</t>
  </si>
  <si>
    <t>ТТК № 93</t>
  </si>
  <si>
    <t>Кекс  "Творожный" (нарезной)</t>
  </si>
  <si>
    <t>447/2</t>
  </si>
  <si>
    <t>Москва 2011 № 447</t>
  </si>
  <si>
    <t>Гуляш из свинины</t>
  </si>
  <si>
    <t>260/7</t>
  </si>
  <si>
    <t>Москва 2011 № 260</t>
  </si>
  <si>
    <t>Овощи свежие порциями (помидор свежий в нарезку)</t>
  </si>
  <si>
    <t xml:space="preserve">Борщ из свежей капусты с картофелем  </t>
  </si>
  <si>
    <t>ТТК № 107</t>
  </si>
  <si>
    <t>Компот из черной смородины</t>
  </si>
  <si>
    <t>89/2</t>
  </si>
  <si>
    <t>ТТК № 89</t>
  </si>
  <si>
    <t>Сметанник</t>
  </si>
  <si>
    <t>59/1</t>
  </si>
  <si>
    <t>ТТК № 59</t>
  </si>
  <si>
    <t>Макароны отварные с  сыром</t>
  </si>
  <si>
    <t>Москва 2011 № 204</t>
  </si>
  <si>
    <t>Пицца "Болоньезе" (фарш мясной)</t>
  </si>
  <si>
    <t>ТТК № 430</t>
  </si>
  <si>
    <t xml:space="preserve">Суп из  овощей </t>
  </si>
  <si>
    <t>Москва 2011 № 99</t>
  </si>
  <si>
    <t>367/8</t>
  </si>
  <si>
    <t>Овощи порциями (капуста квашеная со свеклой отварной)</t>
  </si>
  <si>
    <t>ТТК № 306</t>
  </si>
  <si>
    <t xml:space="preserve">Компот из яблок и вишни </t>
  </si>
  <si>
    <t>Пермь 2018 № 492</t>
  </si>
  <si>
    <t xml:space="preserve">Шаньга с картофелем </t>
  </si>
  <si>
    <t>15/3</t>
  </si>
  <si>
    <t>Сыктывкар 1990 № 15</t>
  </si>
  <si>
    <t xml:space="preserve">Каша  молочная пшеничная </t>
  </si>
  <si>
    <t>ТТК №102</t>
  </si>
  <si>
    <t>Суп картофельный с макаронными изделиями</t>
  </si>
  <si>
    <t>105/2</t>
  </si>
  <si>
    <t>ТТК № 105</t>
  </si>
  <si>
    <t>Голубцы ленивые</t>
  </si>
  <si>
    <t>244/3</t>
  </si>
  <si>
    <t>ТТК № 244</t>
  </si>
  <si>
    <t>11/2</t>
  </si>
  <si>
    <t>Шаньга с творогом</t>
  </si>
  <si>
    <t>Сыктывкар 1990  № 14</t>
  </si>
  <si>
    <t>Рагу из овощей</t>
  </si>
  <si>
    <t>541/1</t>
  </si>
  <si>
    <t>Москва 2004 № 541/3</t>
  </si>
  <si>
    <t>Щи из свежей капусты с картофелем</t>
  </si>
  <si>
    <t>106/2</t>
  </si>
  <si>
    <t>ТТК № 106</t>
  </si>
  <si>
    <t>Морс из черной смородины</t>
  </si>
  <si>
    <t>89/3</t>
  </si>
  <si>
    <t>Котлета (куриная), запеченная в тесте</t>
  </si>
  <si>
    <t>420/4</t>
  </si>
  <si>
    <t>Москва 2011 № 420</t>
  </si>
  <si>
    <t xml:space="preserve">Каша  молочная рисовая </t>
  </si>
  <si>
    <t>ТТК № 100</t>
  </si>
  <si>
    <t>Сложный гарнир (картофельное пюре/капуста тушеная)</t>
  </si>
  <si>
    <t>320/1</t>
  </si>
  <si>
    <t>Москва 2011 № 280; ТТК № 109</t>
  </si>
  <si>
    <t>Масло сливочное (на полив)</t>
  </si>
  <si>
    <t xml:space="preserve">Компот из свежих яблок </t>
  </si>
  <si>
    <t>90/1</t>
  </si>
  <si>
    <t>ТТК № 90</t>
  </si>
  <si>
    <t>Хачапури с сыром</t>
  </si>
  <si>
    <t>11/6</t>
  </si>
  <si>
    <t>Сыктывкар 1990 № 11</t>
  </si>
  <si>
    <t>Творожник ванильный со  сгущенным молоком</t>
  </si>
  <si>
    <t>29/4</t>
  </si>
  <si>
    <t>ТТК № 29</t>
  </si>
  <si>
    <t>Котлета "Киевская"</t>
  </si>
  <si>
    <t>169/3</t>
  </si>
  <si>
    <t>Москва 2003 № 169</t>
  </si>
  <si>
    <t>Овощи свежие и консервиров. порциями (помидоры свежие в нарезку с кукурузой и горошком консерв.)</t>
  </si>
  <si>
    <t>ТТК № 304</t>
  </si>
  <si>
    <t xml:space="preserve">Каша молочная кукурузная </t>
  </si>
  <si>
    <t>ТТК № 117</t>
  </si>
  <si>
    <t xml:space="preserve">Свекольник </t>
  </si>
  <si>
    <t>Пермь2001 № 35</t>
  </si>
  <si>
    <t xml:space="preserve">Сок фруктовый </t>
  </si>
  <si>
    <t>389/1</t>
  </si>
  <si>
    <t>Москва 2011 № 389</t>
  </si>
  <si>
    <t xml:space="preserve"> 107/2</t>
  </si>
  <si>
    <t xml:space="preserve"> 204/4</t>
  </si>
  <si>
    <t>99/2</t>
  </si>
  <si>
    <t>102/5</t>
  </si>
  <si>
    <t>100/5</t>
  </si>
  <si>
    <t>107/2</t>
  </si>
  <si>
    <t>117/4</t>
  </si>
  <si>
    <t>35/3</t>
  </si>
  <si>
    <t xml:space="preserve"> 11/2</t>
  </si>
  <si>
    <t>1 прием пищи</t>
  </si>
  <si>
    <t>204/4</t>
  </si>
  <si>
    <t>2 прием пищи</t>
  </si>
  <si>
    <t>263/1</t>
  </si>
  <si>
    <t>352</t>
  </si>
  <si>
    <t>Овощи свежие порциями (помидоры свежие в нарезку)</t>
  </si>
  <si>
    <t>294/5</t>
  </si>
  <si>
    <t>Рис рассыпчатый отварной (из пропаренной крупы)</t>
  </si>
  <si>
    <t>Биточки "Детские"</t>
  </si>
  <si>
    <t>353</t>
  </si>
  <si>
    <t>ТТК № 353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</si>
</sst>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</font>
    <font>
      <sz val="9"/>
      <color indexed="8"/>
      <name val="Calibri"/>
      <family val="2"/>
    </font>
    <font>
      <sz val="9"/>
      <name val="Calibri"/>
      <family val="2"/>
      <charset val="204"/>
    </font>
    <font>
      <sz val="9"/>
      <color indexed="10"/>
      <name val="Calibri"/>
      <family val="2"/>
      <charset val="204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7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sz val="8"/>
      <color rgb="FFFF0000"/>
      <name val="Calibri"/>
      <family val="2"/>
    </font>
    <font>
      <sz val="8"/>
      <name val="Calibri"/>
      <family val="2"/>
      <charset val="204"/>
    </font>
    <font>
      <sz val="8"/>
      <color indexed="10"/>
      <name val="Calibri"/>
      <family val="2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sz val="8"/>
      <color indexed="10"/>
      <name val="Calibri"/>
      <family val="2"/>
      <charset val="204"/>
    </font>
    <font>
      <sz val="8"/>
      <color rgb="FFFF0000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0" xfId="0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4" fillId="0" borderId="1" xfId="0" applyFont="1" applyBorder="1"/>
    <xf numFmtId="0" fontId="7" fillId="0" borderId="7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4" fillId="0" borderId="7" xfId="0" applyFont="1" applyBorder="1"/>
    <xf numFmtId="0" fontId="2" fillId="0" borderId="7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/>
    <xf numFmtId="0" fontId="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7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0" borderId="0" xfId="0" applyFont="1"/>
    <xf numFmtId="0" fontId="15" fillId="0" borderId="1" xfId="0" applyFont="1" applyFill="1" applyBorder="1" applyAlignment="1">
      <alignment horizontal="center" vertical="center"/>
    </xf>
    <xf numFmtId="0" fontId="17" fillId="0" borderId="0" xfId="0" applyFont="1" applyFill="1"/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/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16" fillId="0" borderId="0" xfId="0" applyFont="1" applyFill="1"/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/>
    <xf numFmtId="0" fontId="20" fillId="0" borderId="0" xfId="0" applyFont="1" applyFill="1"/>
    <xf numFmtId="0" fontId="16" fillId="0" borderId="1" xfId="0" applyFont="1" applyFill="1" applyBorder="1" applyAlignment="1">
      <alignment horizontal="left" vertical="center" wrapText="1"/>
    </xf>
    <xf numFmtId="0" fontId="14" fillId="0" borderId="0" xfId="0" applyFont="1" applyFill="1"/>
    <xf numFmtId="0" fontId="21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22" fillId="0" borderId="0" xfId="0" applyFont="1" applyFill="1"/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/>
    </xf>
    <xf numFmtId="0" fontId="23" fillId="0" borderId="1" xfId="0" applyFont="1" applyFill="1" applyBorder="1"/>
    <xf numFmtId="0" fontId="16" fillId="0" borderId="5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16" fillId="0" borderId="1" xfId="0" applyFont="1" applyFill="1" applyBorder="1" applyAlignment="1">
      <alignment wrapText="1"/>
    </xf>
    <xf numFmtId="0" fontId="16" fillId="0" borderId="5" xfId="0" applyFont="1" applyFill="1" applyBorder="1" applyAlignment="1">
      <alignment horizontal="center" vertical="center"/>
    </xf>
    <xf numFmtId="0" fontId="26" fillId="0" borderId="0" xfId="0" applyFont="1" applyFill="1"/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/>
    </xf>
    <xf numFmtId="0" fontId="27" fillId="0" borderId="0" xfId="0" applyFont="1" applyFill="1" applyAlignment="1">
      <alignment vertical="center"/>
    </xf>
    <xf numFmtId="0" fontId="27" fillId="0" borderId="0" xfId="0" applyFont="1" applyFill="1"/>
    <xf numFmtId="0" fontId="18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vertical="center" wrapText="1"/>
    </xf>
    <xf numFmtId="0" fontId="28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29" fillId="0" borderId="0" xfId="0" applyFont="1"/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6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2E06-6ECD-49A2-9CD0-66BEB4A7592E}">
  <dimension ref="A1:IQ291"/>
  <sheetViews>
    <sheetView topLeftCell="A31" zoomScale="130" zoomScaleNormal="130" workbookViewId="0">
      <selection activeCell="M26" sqref="M26"/>
    </sheetView>
  </sheetViews>
  <sheetFormatPr defaultRowHeight="11.25" x14ac:dyDescent="0.2"/>
  <cols>
    <col min="1" max="1" width="32.7109375" style="127" customWidth="1"/>
    <col min="2" max="6" width="7.7109375" style="127" customWidth="1"/>
    <col min="7" max="7" width="8.42578125" style="127" customWidth="1"/>
    <col min="8" max="8" width="17.28515625" style="127" customWidth="1"/>
    <col min="9" max="251" width="9.140625" style="127"/>
    <col min="252" max="252" width="32.7109375" style="127" customWidth="1"/>
    <col min="253" max="253" width="7.7109375" style="127" customWidth="1"/>
    <col min="254" max="254" width="8" style="127" customWidth="1"/>
    <col min="255" max="255" width="8.140625" style="127" customWidth="1"/>
    <col min="256" max="256" width="9.42578125" style="127" customWidth="1"/>
    <col min="257" max="262" width="7.7109375" style="127" customWidth="1"/>
    <col min="263" max="263" width="8.42578125" style="127" customWidth="1"/>
    <col min="264" max="264" width="17.28515625" style="127" customWidth="1"/>
    <col min="265" max="507" width="9.140625" style="127"/>
    <col min="508" max="508" width="32.7109375" style="127" customWidth="1"/>
    <col min="509" max="509" width="7.7109375" style="127" customWidth="1"/>
    <col min="510" max="510" width="8" style="127" customWidth="1"/>
    <col min="511" max="511" width="8.140625" style="127" customWidth="1"/>
    <col min="512" max="512" width="9.42578125" style="127" customWidth="1"/>
    <col min="513" max="518" width="7.7109375" style="127" customWidth="1"/>
    <col min="519" max="519" width="8.42578125" style="127" customWidth="1"/>
    <col min="520" max="520" width="17.28515625" style="127" customWidth="1"/>
    <col min="521" max="763" width="9.140625" style="127"/>
    <col min="764" max="764" width="32.7109375" style="127" customWidth="1"/>
    <col min="765" max="765" width="7.7109375" style="127" customWidth="1"/>
    <col min="766" max="766" width="8" style="127" customWidth="1"/>
    <col min="767" max="767" width="8.140625" style="127" customWidth="1"/>
    <col min="768" max="768" width="9.42578125" style="127" customWidth="1"/>
    <col min="769" max="774" width="7.7109375" style="127" customWidth="1"/>
    <col min="775" max="775" width="8.42578125" style="127" customWidth="1"/>
    <col min="776" max="776" width="17.28515625" style="127" customWidth="1"/>
    <col min="777" max="1019" width="9.140625" style="127"/>
    <col min="1020" max="1020" width="32.7109375" style="127" customWidth="1"/>
    <col min="1021" max="1021" width="7.7109375" style="127" customWidth="1"/>
    <col min="1022" max="1022" width="8" style="127" customWidth="1"/>
    <col min="1023" max="1023" width="8.140625" style="127" customWidth="1"/>
    <col min="1024" max="1024" width="9.42578125" style="127" customWidth="1"/>
    <col min="1025" max="1030" width="7.7109375" style="127" customWidth="1"/>
    <col min="1031" max="1031" width="8.42578125" style="127" customWidth="1"/>
    <col min="1032" max="1032" width="17.28515625" style="127" customWidth="1"/>
    <col min="1033" max="1275" width="9.140625" style="127"/>
    <col min="1276" max="1276" width="32.7109375" style="127" customWidth="1"/>
    <col min="1277" max="1277" width="7.7109375" style="127" customWidth="1"/>
    <col min="1278" max="1278" width="8" style="127" customWidth="1"/>
    <col min="1279" max="1279" width="8.140625" style="127" customWidth="1"/>
    <col min="1280" max="1280" width="9.42578125" style="127" customWidth="1"/>
    <col min="1281" max="1286" width="7.7109375" style="127" customWidth="1"/>
    <col min="1287" max="1287" width="8.42578125" style="127" customWidth="1"/>
    <col min="1288" max="1288" width="17.28515625" style="127" customWidth="1"/>
    <col min="1289" max="1531" width="9.140625" style="127"/>
    <col min="1532" max="1532" width="32.7109375" style="127" customWidth="1"/>
    <col min="1533" max="1533" width="7.7109375" style="127" customWidth="1"/>
    <col min="1534" max="1534" width="8" style="127" customWidth="1"/>
    <col min="1535" max="1535" width="8.140625" style="127" customWidth="1"/>
    <col min="1536" max="1536" width="9.42578125" style="127" customWidth="1"/>
    <col min="1537" max="1542" width="7.7109375" style="127" customWidth="1"/>
    <col min="1543" max="1543" width="8.42578125" style="127" customWidth="1"/>
    <col min="1544" max="1544" width="17.28515625" style="127" customWidth="1"/>
    <col min="1545" max="1787" width="9.140625" style="127"/>
    <col min="1788" max="1788" width="32.7109375" style="127" customWidth="1"/>
    <col min="1789" max="1789" width="7.7109375" style="127" customWidth="1"/>
    <col min="1790" max="1790" width="8" style="127" customWidth="1"/>
    <col min="1791" max="1791" width="8.140625" style="127" customWidth="1"/>
    <col min="1792" max="1792" width="9.42578125" style="127" customWidth="1"/>
    <col min="1793" max="1798" width="7.7109375" style="127" customWidth="1"/>
    <col min="1799" max="1799" width="8.42578125" style="127" customWidth="1"/>
    <col min="1800" max="1800" width="17.28515625" style="127" customWidth="1"/>
    <col min="1801" max="2043" width="9.140625" style="127"/>
    <col min="2044" max="2044" width="32.7109375" style="127" customWidth="1"/>
    <col min="2045" max="2045" width="7.7109375" style="127" customWidth="1"/>
    <col min="2046" max="2046" width="8" style="127" customWidth="1"/>
    <col min="2047" max="2047" width="8.140625" style="127" customWidth="1"/>
    <col min="2048" max="2048" width="9.42578125" style="127" customWidth="1"/>
    <col min="2049" max="2054" width="7.7109375" style="127" customWidth="1"/>
    <col min="2055" max="2055" width="8.42578125" style="127" customWidth="1"/>
    <col min="2056" max="2056" width="17.28515625" style="127" customWidth="1"/>
    <col min="2057" max="2299" width="9.140625" style="127"/>
    <col min="2300" max="2300" width="32.7109375" style="127" customWidth="1"/>
    <col min="2301" max="2301" width="7.7109375" style="127" customWidth="1"/>
    <col min="2302" max="2302" width="8" style="127" customWidth="1"/>
    <col min="2303" max="2303" width="8.140625" style="127" customWidth="1"/>
    <col min="2304" max="2304" width="9.42578125" style="127" customWidth="1"/>
    <col min="2305" max="2310" width="7.7109375" style="127" customWidth="1"/>
    <col min="2311" max="2311" width="8.42578125" style="127" customWidth="1"/>
    <col min="2312" max="2312" width="17.28515625" style="127" customWidth="1"/>
    <col min="2313" max="2555" width="9.140625" style="127"/>
    <col min="2556" max="2556" width="32.7109375" style="127" customWidth="1"/>
    <col min="2557" max="2557" width="7.7109375" style="127" customWidth="1"/>
    <col min="2558" max="2558" width="8" style="127" customWidth="1"/>
    <col min="2559" max="2559" width="8.140625" style="127" customWidth="1"/>
    <col min="2560" max="2560" width="9.42578125" style="127" customWidth="1"/>
    <col min="2561" max="2566" width="7.7109375" style="127" customWidth="1"/>
    <col min="2567" max="2567" width="8.42578125" style="127" customWidth="1"/>
    <col min="2568" max="2568" width="17.28515625" style="127" customWidth="1"/>
    <col min="2569" max="2811" width="9.140625" style="127"/>
    <col min="2812" max="2812" width="32.7109375" style="127" customWidth="1"/>
    <col min="2813" max="2813" width="7.7109375" style="127" customWidth="1"/>
    <col min="2814" max="2814" width="8" style="127" customWidth="1"/>
    <col min="2815" max="2815" width="8.140625" style="127" customWidth="1"/>
    <col min="2816" max="2816" width="9.42578125" style="127" customWidth="1"/>
    <col min="2817" max="2822" width="7.7109375" style="127" customWidth="1"/>
    <col min="2823" max="2823" width="8.42578125" style="127" customWidth="1"/>
    <col min="2824" max="2824" width="17.28515625" style="127" customWidth="1"/>
    <col min="2825" max="3067" width="9.140625" style="127"/>
    <col min="3068" max="3068" width="32.7109375" style="127" customWidth="1"/>
    <col min="3069" max="3069" width="7.7109375" style="127" customWidth="1"/>
    <col min="3070" max="3070" width="8" style="127" customWidth="1"/>
    <col min="3071" max="3071" width="8.140625" style="127" customWidth="1"/>
    <col min="3072" max="3072" width="9.42578125" style="127" customWidth="1"/>
    <col min="3073" max="3078" width="7.7109375" style="127" customWidth="1"/>
    <col min="3079" max="3079" width="8.42578125" style="127" customWidth="1"/>
    <col min="3080" max="3080" width="17.28515625" style="127" customWidth="1"/>
    <col min="3081" max="3323" width="9.140625" style="127"/>
    <col min="3324" max="3324" width="32.7109375" style="127" customWidth="1"/>
    <col min="3325" max="3325" width="7.7109375" style="127" customWidth="1"/>
    <col min="3326" max="3326" width="8" style="127" customWidth="1"/>
    <col min="3327" max="3327" width="8.140625" style="127" customWidth="1"/>
    <col min="3328" max="3328" width="9.42578125" style="127" customWidth="1"/>
    <col min="3329" max="3334" width="7.7109375" style="127" customWidth="1"/>
    <col min="3335" max="3335" width="8.42578125" style="127" customWidth="1"/>
    <col min="3336" max="3336" width="17.28515625" style="127" customWidth="1"/>
    <col min="3337" max="3579" width="9.140625" style="127"/>
    <col min="3580" max="3580" width="32.7109375" style="127" customWidth="1"/>
    <col min="3581" max="3581" width="7.7109375" style="127" customWidth="1"/>
    <col min="3582" max="3582" width="8" style="127" customWidth="1"/>
    <col min="3583" max="3583" width="8.140625" style="127" customWidth="1"/>
    <col min="3584" max="3584" width="9.42578125" style="127" customWidth="1"/>
    <col min="3585" max="3590" width="7.7109375" style="127" customWidth="1"/>
    <col min="3591" max="3591" width="8.42578125" style="127" customWidth="1"/>
    <col min="3592" max="3592" width="17.28515625" style="127" customWidth="1"/>
    <col min="3593" max="3835" width="9.140625" style="127"/>
    <col min="3836" max="3836" width="32.7109375" style="127" customWidth="1"/>
    <col min="3837" max="3837" width="7.7109375" style="127" customWidth="1"/>
    <col min="3838" max="3838" width="8" style="127" customWidth="1"/>
    <col min="3839" max="3839" width="8.140625" style="127" customWidth="1"/>
    <col min="3840" max="3840" width="9.42578125" style="127" customWidth="1"/>
    <col min="3841" max="3846" width="7.7109375" style="127" customWidth="1"/>
    <col min="3847" max="3847" width="8.42578125" style="127" customWidth="1"/>
    <col min="3848" max="3848" width="17.28515625" style="127" customWidth="1"/>
    <col min="3849" max="4091" width="9.140625" style="127"/>
    <col min="4092" max="4092" width="32.7109375" style="127" customWidth="1"/>
    <col min="4093" max="4093" width="7.7109375" style="127" customWidth="1"/>
    <col min="4094" max="4094" width="8" style="127" customWidth="1"/>
    <col min="4095" max="4095" width="8.140625" style="127" customWidth="1"/>
    <col min="4096" max="4096" width="9.42578125" style="127" customWidth="1"/>
    <col min="4097" max="4102" width="7.7109375" style="127" customWidth="1"/>
    <col min="4103" max="4103" width="8.42578125" style="127" customWidth="1"/>
    <col min="4104" max="4104" width="17.28515625" style="127" customWidth="1"/>
    <col min="4105" max="4347" width="9.140625" style="127"/>
    <col min="4348" max="4348" width="32.7109375" style="127" customWidth="1"/>
    <col min="4349" max="4349" width="7.7109375" style="127" customWidth="1"/>
    <col min="4350" max="4350" width="8" style="127" customWidth="1"/>
    <col min="4351" max="4351" width="8.140625" style="127" customWidth="1"/>
    <col min="4352" max="4352" width="9.42578125" style="127" customWidth="1"/>
    <col min="4353" max="4358" width="7.7109375" style="127" customWidth="1"/>
    <col min="4359" max="4359" width="8.42578125" style="127" customWidth="1"/>
    <col min="4360" max="4360" width="17.28515625" style="127" customWidth="1"/>
    <col min="4361" max="4603" width="9.140625" style="127"/>
    <col min="4604" max="4604" width="32.7109375" style="127" customWidth="1"/>
    <col min="4605" max="4605" width="7.7109375" style="127" customWidth="1"/>
    <col min="4606" max="4606" width="8" style="127" customWidth="1"/>
    <col min="4607" max="4607" width="8.140625" style="127" customWidth="1"/>
    <col min="4608" max="4608" width="9.42578125" style="127" customWidth="1"/>
    <col min="4609" max="4614" width="7.7109375" style="127" customWidth="1"/>
    <col min="4615" max="4615" width="8.42578125" style="127" customWidth="1"/>
    <col min="4616" max="4616" width="17.28515625" style="127" customWidth="1"/>
    <col min="4617" max="4859" width="9.140625" style="127"/>
    <col min="4860" max="4860" width="32.7109375" style="127" customWidth="1"/>
    <col min="4861" max="4861" width="7.7109375" style="127" customWidth="1"/>
    <col min="4862" max="4862" width="8" style="127" customWidth="1"/>
    <col min="4863" max="4863" width="8.140625" style="127" customWidth="1"/>
    <col min="4864" max="4864" width="9.42578125" style="127" customWidth="1"/>
    <col min="4865" max="4870" width="7.7109375" style="127" customWidth="1"/>
    <col min="4871" max="4871" width="8.42578125" style="127" customWidth="1"/>
    <col min="4872" max="4872" width="17.28515625" style="127" customWidth="1"/>
    <col min="4873" max="5115" width="9.140625" style="127"/>
    <col min="5116" max="5116" width="32.7109375" style="127" customWidth="1"/>
    <col min="5117" max="5117" width="7.7109375" style="127" customWidth="1"/>
    <col min="5118" max="5118" width="8" style="127" customWidth="1"/>
    <col min="5119" max="5119" width="8.140625" style="127" customWidth="1"/>
    <col min="5120" max="5120" width="9.42578125" style="127" customWidth="1"/>
    <col min="5121" max="5126" width="7.7109375" style="127" customWidth="1"/>
    <col min="5127" max="5127" width="8.42578125" style="127" customWidth="1"/>
    <col min="5128" max="5128" width="17.28515625" style="127" customWidth="1"/>
    <col min="5129" max="5371" width="9.140625" style="127"/>
    <col min="5372" max="5372" width="32.7109375" style="127" customWidth="1"/>
    <col min="5373" max="5373" width="7.7109375" style="127" customWidth="1"/>
    <col min="5374" max="5374" width="8" style="127" customWidth="1"/>
    <col min="5375" max="5375" width="8.140625" style="127" customWidth="1"/>
    <col min="5376" max="5376" width="9.42578125" style="127" customWidth="1"/>
    <col min="5377" max="5382" width="7.7109375" style="127" customWidth="1"/>
    <col min="5383" max="5383" width="8.42578125" style="127" customWidth="1"/>
    <col min="5384" max="5384" width="17.28515625" style="127" customWidth="1"/>
    <col min="5385" max="5627" width="9.140625" style="127"/>
    <col min="5628" max="5628" width="32.7109375" style="127" customWidth="1"/>
    <col min="5629" max="5629" width="7.7109375" style="127" customWidth="1"/>
    <col min="5630" max="5630" width="8" style="127" customWidth="1"/>
    <col min="5631" max="5631" width="8.140625" style="127" customWidth="1"/>
    <col min="5632" max="5632" width="9.42578125" style="127" customWidth="1"/>
    <col min="5633" max="5638" width="7.7109375" style="127" customWidth="1"/>
    <col min="5639" max="5639" width="8.42578125" style="127" customWidth="1"/>
    <col min="5640" max="5640" width="17.28515625" style="127" customWidth="1"/>
    <col min="5641" max="5883" width="9.140625" style="127"/>
    <col min="5884" max="5884" width="32.7109375" style="127" customWidth="1"/>
    <col min="5885" max="5885" width="7.7109375" style="127" customWidth="1"/>
    <col min="5886" max="5886" width="8" style="127" customWidth="1"/>
    <col min="5887" max="5887" width="8.140625" style="127" customWidth="1"/>
    <col min="5888" max="5888" width="9.42578125" style="127" customWidth="1"/>
    <col min="5889" max="5894" width="7.7109375" style="127" customWidth="1"/>
    <col min="5895" max="5895" width="8.42578125" style="127" customWidth="1"/>
    <col min="5896" max="5896" width="17.28515625" style="127" customWidth="1"/>
    <col min="5897" max="6139" width="9.140625" style="127"/>
    <col min="6140" max="6140" width="32.7109375" style="127" customWidth="1"/>
    <col min="6141" max="6141" width="7.7109375" style="127" customWidth="1"/>
    <col min="6142" max="6142" width="8" style="127" customWidth="1"/>
    <col min="6143" max="6143" width="8.140625" style="127" customWidth="1"/>
    <col min="6144" max="6144" width="9.42578125" style="127" customWidth="1"/>
    <col min="6145" max="6150" width="7.7109375" style="127" customWidth="1"/>
    <col min="6151" max="6151" width="8.42578125" style="127" customWidth="1"/>
    <col min="6152" max="6152" width="17.28515625" style="127" customWidth="1"/>
    <col min="6153" max="6395" width="9.140625" style="127"/>
    <col min="6396" max="6396" width="32.7109375" style="127" customWidth="1"/>
    <col min="6397" max="6397" width="7.7109375" style="127" customWidth="1"/>
    <col min="6398" max="6398" width="8" style="127" customWidth="1"/>
    <col min="6399" max="6399" width="8.140625" style="127" customWidth="1"/>
    <col min="6400" max="6400" width="9.42578125" style="127" customWidth="1"/>
    <col min="6401" max="6406" width="7.7109375" style="127" customWidth="1"/>
    <col min="6407" max="6407" width="8.42578125" style="127" customWidth="1"/>
    <col min="6408" max="6408" width="17.28515625" style="127" customWidth="1"/>
    <col min="6409" max="6651" width="9.140625" style="127"/>
    <col min="6652" max="6652" width="32.7109375" style="127" customWidth="1"/>
    <col min="6653" max="6653" width="7.7109375" style="127" customWidth="1"/>
    <col min="6654" max="6654" width="8" style="127" customWidth="1"/>
    <col min="6655" max="6655" width="8.140625" style="127" customWidth="1"/>
    <col min="6656" max="6656" width="9.42578125" style="127" customWidth="1"/>
    <col min="6657" max="6662" width="7.7109375" style="127" customWidth="1"/>
    <col min="6663" max="6663" width="8.42578125" style="127" customWidth="1"/>
    <col min="6664" max="6664" width="17.28515625" style="127" customWidth="1"/>
    <col min="6665" max="6907" width="9.140625" style="127"/>
    <col min="6908" max="6908" width="32.7109375" style="127" customWidth="1"/>
    <col min="6909" max="6909" width="7.7109375" style="127" customWidth="1"/>
    <col min="6910" max="6910" width="8" style="127" customWidth="1"/>
    <col min="6911" max="6911" width="8.140625" style="127" customWidth="1"/>
    <col min="6912" max="6912" width="9.42578125" style="127" customWidth="1"/>
    <col min="6913" max="6918" width="7.7109375" style="127" customWidth="1"/>
    <col min="6919" max="6919" width="8.42578125" style="127" customWidth="1"/>
    <col min="6920" max="6920" width="17.28515625" style="127" customWidth="1"/>
    <col min="6921" max="7163" width="9.140625" style="127"/>
    <col min="7164" max="7164" width="32.7109375" style="127" customWidth="1"/>
    <col min="7165" max="7165" width="7.7109375" style="127" customWidth="1"/>
    <col min="7166" max="7166" width="8" style="127" customWidth="1"/>
    <col min="7167" max="7167" width="8.140625" style="127" customWidth="1"/>
    <col min="7168" max="7168" width="9.42578125" style="127" customWidth="1"/>
    <col min="7169" max="7174" width="7.7109375" style="127" customWidth="1"/>
    <col min="7175" max="7175" width="8.42578125" style="127" customWidth="1"/>
    <col min="7176" max="7176" width="17.28515625" style="127" customWidth="1"/>
    <col min="7177" max="7419" width="9.140625" style="127"/>
    <col min="7420" max="7420" width="32.7109375" style="127" customWidth="1"/>
    <col min="7421" max="7421" width="7.7109375" style="127" customWidth="1"/>
    <col min="7422" max="7422" width="8" style="127" customWidth="1"/>
    <col min="7423" max="7423" width="8.140625" style="127" customWidth="1"/>
    <col min="7424" max="7424" width="9.42578125" style="127" customWidth="1"/>
    <col min="7425" max="7430" width="7.7109375" style="127" customWidth="1"/>
    <col min="7431" max="7431" width="8.42578125" style="127" customWidth="1"/>
    <col min="7432" max="7432" width="17.28515625" style="127" customWidth="1"/>
    <col min="7433" max="7675" width="9.140625" style="127"/>
    <col min="7676" max="7676" width="32.7109375" style="127" customWidth="1"/>
    <col min="7677" max="7677" width="7.7109375" style="127" customWidth="1"/>
    <col min="7678" max="7678" width="8" style="127" customWidth="1"/>
    <col min="7679" max="7679" width="8.140625" style="127" customWidth="1"/>
    <col min="7680" max="7680" width="9.42578125" style="127" customWidth="1"/>
    <col min="7681" max="7686" width="7.7109375" style="127" customWidth="1"/>
    <col min="7687" max="7687" width="8.42578125" style="127" customWidth="1"/>
    <col min="7688" max="7688" width="17.28515625" style="127" customWidth="1"/>
    <col min="7689" max="7931" width="9.140625" style="127"/>
    <col min="7932" max="7932" width="32.7109375" style="127" customWidth="1"/>
    <col min="7933" max="7933" width="7.7109375" style="127" customWidth="1"/>
    <col min="7934" max="7934" width="8" style="127" customWidth="1"/>
    <col min="7935" max="7935" width="8.140625" style="127" customWidth="1"/>
    <col min="7936" max="7936" width="9.42578125" style="127" customWidth="1"/>
    <col min="7937" max="7942" width="7.7109375" style="127" customWidth="1"/>
    <col min="7943" max="7943" width="8.42578125" style="127" customWidth="1"/>
    <col min="7944" max="7944" width="17.28515625" style="127" customWidth="1"/>
    <col min="7945" max="8187" width="9.140625" style="127"/>
    <col min="8188" max="8188" width="32.7109375" style="127" customWidth="1"/>
    <col min="8189" max="8189" width="7.7109375" style="127" customWidth="1"/>
    <col min="8190" max="8190" width="8" style="127" customWidth="1"/>
    <col min="8191" max="8191" width="8.140625" style="127" customWidth="1"/>
    <col min="8192" max="8192" width="9.42578125" style="127" customWidth="1"/>
    <col min="8193" max="8198" width="7.7109375" style="127" customWidth="1"/>
    <col min="8199" max="8199" width="8.42578125" style="127" customWidth="1"/>
    <col min="8200" max="8200" width="17.28515625" style="127" customWidth="1"/>
    <col min="8201" max="8443" width="9.140625" style="127"/>
    <col min="8444" max="8444" width="32.7109375" style="127" customWidth="1"/>
    <col min="8445" max="8445" width="7.7109375" style="127" customWidth="1"/>
    <col min="8446" max="8446" width="8" style="127" customWidth="1"/>
    <col min="8447" max="8447" width="8.140625" style="127" customWidth="1"/>
    <col min="8448" max="8448" width="9.42578125" style="127" customWidth="1"/>
    <col min="8449" max="8454" width="7.7109375" style="127" customWidth="1"/>
    <col min="8455" max="8455" width="8.42578125" style="127" customWidth="1"/>
    <col min="8456" max="8456" width="17.28515625" style="127" customWidth="1"/>
    <col min="8457" max="8699" width="9.140625" style="127"/>
    <col min="8700" max="8700" width="32.7109375" style="127" customWidth="1"/>
    <col min="8701" max="8701" width="7.7109375" style="127" customWidth="1"/>
    <col min="8702" max="8702" width="8" style="127" customWidth="1"/>
    <col min="8703" max="8703" width="8.140625" style="127" customWidth="1"/>
    <col min="8704" max="8704" width="9.42578125" style="127" customWidth="1"/>
    <col min="8705" max="8710" width="7.7109375" style="127" customWidth="1"/>
    <col min="8711" max="8711" width="8.42578125" style="127" customWidth="1"/>
    <col min="8712" max="8712" width="17.28515625" style="127" customWidth="1"/>
    <col min="8713" max="8955" width="9.140625" style="127"/>
    <col min="8956" max="8956" width="32.7109375" style="127" customWidth="1"/>
    <col min="8957" max="8957" width="7.7109375" style="127" customWidth="1"/>
    <col min="8958" max="8958" width="8" style="127" customWidth="1"/>
    <col min="8959" max="8959" width="8.140625" style="127" customWidth="1"/>
    <col min="8960" max="8960" width="9.42578125" style="127" customWidth="1"/>
    <col min="8961" max="8966" width="7.7109375" style="127" customWidth="1"/>
    <col min="8967" max="8967" width="8.42578125" style="127" customWidth="1"/>
    <col min="8968" max="8968" width="17.28515625" style="127" customWidth="1"/>
    <col min="8969" max="9211" width="9.140625" style="127"/>
    <col min="9212" max="9212" width="32.7109375" style="127" customWidth="1"/>
    <col min="9213" max="9213" width="7.7109375" style="127" customWidth="1"/>
    <col min="9214" max="9214" width="8" style="127" customWidth="1"/>
    <col min="9215" max="9215" width="8.140625" style="127" customWidth="1"/>
    <col min="9216" max="9216" width="9.42578125" style="127" customWidth="1"/>
    <col min="9217" max="9222" width="7.7109375" style="127" customWidth="1"/>
    <col min="9223" max="9223" width="8.42578125" style="127" customWidth="1"/>
    <col min="9224" max="9224" width="17.28515625" style="127" customWidth="1"/>
    <col min="9225" max="9467" width="9.140625" style="127"/>
    <col min="9468" max="9468" width="32.7109375" style="127" customWidth="1"/>
    <col min="9469" max="9469" width="7.7109375" style="127" customWidth="1"/>
    <col min="9470" max="9470" width="8" style="127" customWidth="1"/>
    <col min="9471" max="9471" width="8.140625" style="127" customWidth="1"/>
    <col min="9472" max="9472" width="9.42578125" style="127" customWidth="1"/>
    <col min="9473" max="9478" width="7.7109375" style="127" customWidth="1"/>
    <col min="9479" max="9479" width="8.42578125" style="127" customWidth="1"/>
    <col min="9480" max="9480" width="17.28515625" style="127" customWidth="1"/>
    <col min="9481" max="9723" width="9.140625" style="127"/>
    <col min="9724" max="9724" width="32.7109375" style="127" customWidth="1"/>
    <col min="9725" max="9725" width="7.7109375" style="127" customWidth="1"/>
    <col min="9726" max="9726" width="8" style="127" customWidth="1"/>
    <col min="9727" max="9727" width="8.140625" style="127" customWidth="1"/>
    <col min="9728" max="9728" width="9.42578125" style="127" customWidth="1"/>
    <col min="9729" max="9734" width="7.7109375" style="127" customWidth="1"/>
    <col min="9735" max="9735" width="8.42578125" style="127" customWidth="1"/>
    <col min="9736" max="9736" width="17.28515625" style="127" customWidth="1"/>
    <col min="9737" max="9979" width="9.140625" style="127"/>
    <col min="9980" max="9980" width="32.7109375" style="127" customWidth="1"/>
    <col min="9981" max="9981" width="7.7109375" style="127" customWidth="1"/>
    <col min="9982" max="9982" width="8" style="127" customWidth="1"/>
    <col min="9983" max="9983" width="8.140625" style="127" customWidth="1"/>
    <col min="9984" max="9984" width="9.42578125" style="127" customWidth="1"/>
    <col min="9985" max="9990" width="7.7109375" style="127" customWidth="1"/>
    <col min="9991" max="9991" width="8.42578125" style="127" customWidth="1"/>
    <col min="9992" max="9992" width="17.28515625" style="127" customWidth="1"/>
    <col min="9993" max="10235" width="9.140625" style="127"/>
    <col min="10236" max="10236" width="32.7109375" style="127" customWidth="1"/>
    <col min="10237" max="10237" width="7.7109375" style="127" customWidth="1"/>
    <col min="10238" max="10238" width="8" style="127" customWidth="1"/>
    <col min="10239" max="10239" width="8.140625" style="127" customWidth="1"/>
    <col min="10240" max="10240" width="9.42578125" style="127" customWidth="1"/>
    <col min="10241" max="10246" width="7.7109375" style="127" customWidth="1"/>
    <col min="10247" max="10247" width="8.42578125" style="127" customWidth="1"/>
    <col min="10248" max="10248" width="17.28515625" style="127" customWidth="1"/>
    <col min="10249" max="10491" width="9.140625" style="127"/>
    <col min="10492" max="10492" width="32.7109375" style="127" customWidth="1"/>
    <col min="10493" max="10493" width="7.7109375" style="127" customWidth="1"/>
    <col min="10494" max="10494" width="8" style="127" customWidth="1"/>
    <col min="10495" max="10495" width="8.140625" style="127" customWidth="1"/>
    <col min="10496" max="10496" width="9.42578125" style="127" customWidth="1"/>
    <col min="10497" max="10502" width="7.7109375" style="127" customWidth="1"/>
    <col min="10503" max="10503" width="8.42578125" style="127" customWidth="1"/>
    <col min="10504" max="10504" width="17.28515625" style="127" customWidth="1"/>
    <col min="10505" max="10747" width="9.140625" style="127"/>
    <col min="10748" max="10748" width="32.7109375" style="127" customWidth="1"/>
    <col min="10749" max="10749" width="7.7109375" style="127" customWidth="1"/>
    <col min="10750" max="10750" width="8" style="127" customWidth="1"/>
    <col min="10751" max="10751" width="8.140625" style="127" customWidth="1"/>
    <col min="10752" max="10752" width="9.42578125" style="127" customWidth="1"/>
    <col min="10753" max="10758" width="7.7109375" style="127" customWidth="1"/>
    <col min="10759" max="10759" width="8.42578125" style="127" customWidth="1"/>
    <col min="10760" max="10760" width="17.28515625" style="127" customWidth="1"/>
    <col min="10761" max="11003" width="9.140625" style="127"/>
    <col min="11004" max="11004" width="32.7109375" style="127" customWidth="1"/>
    <col min="11005" max="11005" width="7.7109375" style="127" customWidth="1"/>
    <col min="11006" max="11006" width="8" style="127" customWidth="1"/>
    <col min="11007" max="11007" width="8.140625" style="127" customWidth="1"/>
    <col min="11008" max="11008" width="9.42578125" style="127" customWidth="1"/>
    <col min="11009" max="11014" width="7.7109375" style="127" customWidth="1"/>
    <col min="11015" max="11015" width="8.42578125" style="127" customWidth="1"/>
    <col min="11016" max="11016" width="17.28515625" style="127" customWidth="1"/>
    <col min="11017" max="11259" width="9.140625" style="127"/>
    <col min="11260" max="11260" width="32.7109375" style="127" customWidth="1"/>
    <col min="11261" max="11261" width="7.7109375" style="127" customWidth="1"/>
    <col min="11262" max="11262" width="8" style="127" customWidth="1"/>
    <col min="11263" max="11263" width="8.140625" style="127" customWidth="1"/>
    <col min="11264" max="11264" width="9.42578125" style="127" customWidth="1"/>
    <col min="11265" max="11270" width="7.7109375" style="127" customWidth="1"/>
    <col min="11271" max="11271" width="8.42578125" style="127" customWidth="1"/>
    <col min="11272" max="11272" width="17.28515625" style="127" customWidth="1"/>
    <col min="11273" max="11515" width="9.140625" style="127"/>
    <col min="11516" max="11516" width="32.7109375" style="127" customWidth="1"/>
    <col min="11517" max="11517" width="7.7109375" style="127" customWidth="1"/>
    <col min="11518" max="11518" width="8" style="127" customWidth="1"/>
    <col min="11519" max="11519" width="8.140625" style="127" customWidth="1"/>
    <col min="11520" max="11520" width="9.42578125" style="127" customWidth="1"/>
    <col min="11521" max="11526" width="7.7109375" style="127" customWidth="1"/>
    <col min="11527" max="11527" width="8.42578125" style="127" customWidth="1"/>
    <col min="11528" max="11528" width="17.28515625" style="127" customWidth="1"/>
    <col min="11529" max="11771" width="9.140625" style="127"/>
    <col min="11772" max="11772" width="32.7109375" style="127" customWidth="1"/>
    <col min="11773" max="11773" width="7.7109375" style="127" customWidth="1"/>
    <col min="11774" max="11774" width="8" style="127" customWidth="1"/>
    <col min="11775" max="11775" width="8.140625" style="127" customWidth="1"/>
    <col min="11776" max="11776" width="9.42578125" style="127" customWidth="1"/>
    <col min="11777" max="11782" width="7.7109375" style="127" customWidth="1"/>
    <col min="11783" max="11783" width="8.42578125" style="127" customWidth="1"/>
    <col min="11784" max="11784" width="17.28515625" style="127" customWidth="1"/>
    <col min="11785" max="12027" width="9.140625" style="127"/>
    <col min="12028" max="12028" width="32.7109375" style="127" customWidth="1"/>
    <col min="12029" max="12029" width="7.7109375" style="127" customWidth="1"/>
    <col min="12030" max="12030" width="8" style="127" customWidth="1"/>
    <col min="12031" max="12031" width="8.140625" style="127" customWidth="1"/>
    <col min="12032" max="12032" width="9.42578125" style="127" customWidth="1"/>
    <col min="12033" max="12038" width="7.7109375" style="127" customWidth="1"/>
    <col min="12039" max="12039" width="8.42578125" style="127" customWidth="1"/>
    <col min="12040" max="12040" width="17.28515625" style="127" customWidth="1"/>
    <col min="12041" max="12283" width="9.140625" style="127"/>
    <col min="12284" max="12284" width="32.7109375" style="127" customWidth="1"/>
    <col min="12285" max="12285" width="7.7109375" style="127" customWidth="1"/>
    <col min="12286" max="12286" width="8" style="127" customWidth="1"/>
    <col min="12287" max="12287" width="8.140625" style="127" customWidth="1"/>
    <col min="12288" max="12288" width="9.42578125" style="127" customWidth="1"/>
    <col min="12289" max="12294" width="7.7109375" style="127" customWidth="1"/>
    <col min="12295" max="12295" width="8.42578125" style="127" customWidth="1"/>
    <col min="12296" max="12296" width="17.28515625" style="127" customWidth="1"/>
    <col min="12297" max="12539" width="9.140625" style="127"/>
    <col min="12540" max="12540" width="32.7109375" style="127" customWidth="1"/>
    <col min="12541" max="12541" width="7.7109375" style="127" customWidth="1"/>
    <col min="12542" max="12542" width="8" style="127" customWidth="1"/>
    <col min="12543" max="12543" width="8.140625" style="127" customWidth="1"/>
    <col min="12544" max="12544" width="9.42578125" style="127" customWidth="1"/>
    <col min="12545" max="12550" width="7.7109375" style="127" customWidth="1"/>
    <col min="12551" max="12551" width="8.42578125" style="127" customWidth="1"/>
    <col min="12552" max="12552" width="17.28515625" style="127" customWidth="1"/>
    <col min="12553" max="12795" width="9.140625" style="127"/>
    <col min="12796" max="12796" width="32.7109375" style="127" customWidth="1"/>
    <col min="12797" max="12797" width="7.7109375" style="127" customWidth="1"/>
    <col min="12798" max="12798" width="8" style="127" customWidth="1"/>
    <col min="12799" max="12799" width="8.140625" style="127" customWidth="1"/>
    <col min="12800" max="12800" width="9.42578125" style="127" customWidth="1"/>
    <col min="12801" max="12806" width="7.7109375" style="127" customWidth="1"/>
    <col min="12807" max="12807" width="8.42578125" style="127" customWidth="1"/>
    <col min="12808" max="12808" width="17.28515625" style="127" customWidth="1"/>
    <col min="12809" max="13051" width="9.140625" style="127"/>
    <col min="13052" max="13052" width="32.7109375" style="127" customWidth="1"/>
    <col min="13053" max="13053" width="7.7109375" style="127" customWidth="1"/>
    <col min="13054" max="13054" width="8" style="127" customWidth="1"/>
    <col min="13055" max="13055" width="8.140625" style="127" customWidth="1"/>
    <col min="13056" max="13056" width="9.42578125" style="127" customWidth="1"/>
    <col min="13057" max="13062" width="7.7109375" style="127" customWidth="1"/>
    <col min="13063" max="13063" width="8.42578125" style="127" customWidth="1"/>
    <col min="13064" max="13064" width="17.28515625" style="127" customWidth="1"/>
    <col min="13065" max="13307" width="9.140625" style="127"/>
    <col min="13308" max="13308" width="32.7109375" style="127" customWidth="1"/>
    <col min="13309" max="13309" width="7.7109375" style="127" customWidth="1"/>
    <col min="13310" max="13310" width="8" style="127" customWidth="1"/>
    <col min="13311" max="13311" width="8.140625" style="127" customWidth="1"/>
    <col min="13312" max="13312" width="9.42578125" style="127" customWidth="1"/>
    <col min="13313" max="13318" width="7.7109375" style="127" customWidth="1"/>
    <col min="13319" max="13319" width="8.42578125" style="127" customWidth="1"/>
    <col min="13320" max="13320" width="17.28515625" style="127" customWidth="1"/>
    <col min="13321" max="13563" width="9.140625" style="127"/>
    <col min="13564" max="13564" width="32.7109375" style="127" customWidth="1"/>
    <col min="13565" max="13565" width="7.7109375" style="127" customWidth="1"/>
    <col min="13566" max="13566" width="8" style="127" customWidth="1"/>
    <col min="13567" max="13567" width="8.140625" style="127" customWidth="1"/>
    <col min="13568" max="13568" width="9.42578125" style="127" customWidth="1"/>
    <col min="13569" max="13574" width="7.7109375" style="127" customWidth="1"/>
    <col min="13575" max="13575" width="8.42578125" style="127" customWidth="1"/>
    <col min="13576" max="13576" width="17.28515625" style="127" customWidth="1"/>
    <col min="13577" max="13819" width="9.140625" style="127"/>
    <col min="13820" max="13820" width="32.7109375" style="127" customWidth="1"/>
    <col min="13821" max="13821" width="7.7109375" style="127" customWidth="1"/>
    <col min="13822" max="13822" width="8" style="127" customWidth="1"/>
    <col min="13823" max="13823" width="8.140625" style="127" customWidth="1"/>
    <col min="13824" max="13824" width="9.42578125" style="127" customWidth="1"/>
    <col min="13825" max="13830" width="7.7109375" style="127" customWidth="1"/>
    <col min="13831" max="13831" width="8.42578125" style="127" customWidth="1"/>
    <col min="13832" max="13832" width="17.28515625" style="127" customWidth="1"/>
    <col min="13833" max="14075" width="9.140625" style="127"/>
    <col min="14076" max="14076" width="32.7109375" style="127" customWidth="1"/>
    <col min="14077" max="14077" width="7.7109375" style="127" customWidth="1"/>
    <col min="14078" max="14078" width="8" style="127" customWidth="1"/>
    <col min="14079" max="14079" width="8.140625" style="127" customWidth="1"/>
    <col min="14080" max="14080" width="9.42578125" style="127" customWidth="1"/>
    <col min="14081" max="14086" width="7.7109375" style="127" customWidth="1"/>
    <col min="14087" max="14087" width="8.42578125" style="127" customWidth="1"/>
    <col min="14088" max="14088" width="17.28515625" style="127" customWidth="1"/>
    <col min="14089" max="14331" width="9.140625" style="127"/>
    <col min="14332" max="14332" width="32.7109375" style="127" customWidth="1"/>
    <col min="14333" max="14333" width="7.7109375" style="127" customWidth="1"/>
    <col min="14334" max="14334" width="8" style="127" customWidth="1"/>
    <col min="14335" max="14335" width="8.140625" style="127" customWidth="1"/>
    <col min="14336" max="14336" width="9.42578125" style="127" customWidth="1"/>
    <col min="14337" max="14342" width="7.7109375" style="127" customWidth="1"/>
    <col min="14343" max="14343" width="8.42578125" style="127" customWidth="1"/>
    <col min="14344" max="14344" width="17.28515625" style="127" customWidth="1"/>
    <col min="14345" max="14587" width="9.140625" style="127"/>
    <col min="14588" max="14588" width="32.7109375" style="127" customWidth="1"/>
    <col min="14589" max="14589" width="7.7109375" style="127" customWidth="1"/>
    <col min="14590" max="14590" width="8" style="127" customWidth="1"/>
    <col min="14591" max="14591" width="8.140625" style="127" customWidth="1"/>
    <col min="14592" max="14592" width="9.42578125" style="127" customWidth="1"/>
    <col min="14593" max="14598" width="7.7109375" style="127" customWidth="1"/>
    <col min="14599" max="14599" width="8.42578125" style="127" customWidth="1"/>
    <col min="14600" max="14600" width="17.28515625" style="127" customWidth="1"/>
    <col min="14601" max="14843" width="9.140625" style="127"/>
    <col min="14844" max="14844" width="32.7109375" style="127" customWidth="1"/>
    <col min="14845" max="14845" width="7.7109375" style="127" customWidth="1"/>
    <col min="14846" max="14846" width="8" style="127" customWidth="1"/>
    <col min="14847" max="14847" width="8.140625" style="127" customWidth="1"/>
    <col min="14848" max="14848" width="9.42578125" style="127" customWidth="1"/>
    <col min="14849" max="14854" width="7.7109375" style="127" customWidth="1"/>
    <col min="14855" max="14855" width="8.42578125" style="127" customWidth="1"/>
    <col min="14856" max="14856" width="17.28515625" style="127" customWidth="1"/>
    <col min="14857" max="15099" width="9.140625" style="127"/>
    <col min="15100" max="15100" width="32.7109375" style="127" customWidth="1"/>
    <col min="15101" max="15101" width="7.7109375" style="127" customWidth="1"/>
    <col min="15102" max="15102" width="8" style="127" customWidth="1"/>
    <col min="15103" max="15103" width="8.140625" style="127" customWidth="1"/>
    <col min="15104" max="15104" width="9.42578125" style="127" customWidth="1"/>
    <col min="15105" max="15110" width="7.7109375" style="127" customWidth="1"/>
    <col min="15111" max="15111" width="8.42578125" style="127" customWidth="1"/>
    <col min="15112" max="15112" width="17.28515625" style="127" customWidth="1"/>
    <col min="15113" max="15355" width="9.140625" style="127"/>
    <col min="15356" max="15356" width="32.7109375" style="127" customWidth="1"/>
    <col min="15357" max="15357" width="7.7109375" style="127" customWidth="1"/>
    <col min="15358" max="15358" width="8" style="127" customWidth="1"/>
    <col min="15359" max="15359" width="8.140625" style="127" customWidth="1"/>
    <col min="15360" max="15360" width="9.42578125" style="127" customWidth="1"/>
    <col min="15361" max="15366" width="7.7109375" style="127" customWidth="1"/>
    <col min="15367" max="15367" width="8.42578125" style="127" customWidth="1"/>
    <col min="15368" max="15368" width="17.28515625" style="127" customWidth="1"/>
    <col min="15369" max="15611" width="9.140625" style="127"/>
    <col min="15612" max="15612" width="32.7109375" style="127" customWidth="1"/>
    <col min="15613" max="15613" width="7.7109375" style="127" customWidth="1"/>
    <col min="15614" max="15614" width="8" style="127" customWidth="1"/>
    <col min="15615" max="15615" width="8.140625" style="127" customWidth="1"/>
    <col min="15616" max="15616" width="9.42578125" style="127" customWidth="1"/>
    <col min="15617" max="15622" width="7.7109375" style="127" customWidth="1"/>
    <col min="15623" max="15623" width="8.42578125" style="127" customWidth="1"/>
    <col min="15624" max="15624" width="17.28515625" style="127" customWidth="1"/>
    <col min="15625" max="15867" width="9.140625" style="127"/>
    <col min="15868" max="15868" width="32.7109375" style="127" customWidth="1"/>
    <col min="15869" max="15869" width="7.7109375" style="127" customWidth="1"/>
    <col min="15870" max="15870" width="8" style="127" customWidth="1"/>
    <col min="15871" max="15871" width="8.140625" style="127" customWidth="1"/>
    <col min="15872" max="15872" width="9.42578125" style="127" customWidth="1"/>
    <col min="15873" max="15878" width="7.7109375" style="127" customWidth="1"/>
    <col min="15879" max="15879" width="8.42578125" style="127" customWidth="1"/>
    <col min="15880" max="15880" width="17.28515625" style="127" customWidth="1"/>
    <col min="15881" max="16123" width="9.140625" style="127"/>
    <col min="16124" max="16124" width="32.7109375" style="127" customWidth="1"/>
    <col min="16125" max="16125" width="7.7109375" style="127" customWidth="1"/>
    <col min="16126" max="16126" width="8" style="127" customWidth="1"/>
    <col min="16127" max="16127" width="8.140625" style="127" customWidth="1"/>
    <col min="16128" max="16128" width="9.42578125" style="127" customWidth="1"/>
    <col min="16129" max="16134" width="7.7109375" style="127" customWidth="1"/>
    <col min="16135" max="16135" width="8.42578125" style="127" customWidth="1"/>
    <col min="16136" max="16136" width="17.28515625" style="127" customWidth="1"/>
    <col min="16137" max="16384" width="9.140625" style="127"/>
  </cols>
  <sheetData>
    <row r="1" spans="1:8" x14ac:dyDescent="0.2">
      <c r="A1" s="126" t="s">
        <v>2</v>
      </c>
      <c r="B1" s="126"/>
      <c r="C1" s="126"/>
      <c r="D1" s="126"/>
      <c r="E1" s="126"/>
      <c r="F1" s="126"/>
      <c r="G1" s="126"/>
      <c r="H1" s="126"/>
    </row>
    <row r="2" spans="1:8" ht="8.25" customHeight="1" x14ac:dyDescent="0.2">
      <c r="A2" s="128" t="s">
        <v>118</v>
      </c>
      <c r="B2" s="126" t="s">
        <v>149</v>
      </c>
      <c r="C2" s="126"/>
      <c r="D2" s="126"/>
      <c r="E2" s="126"/>
      <c r="F2" s="126"/>
      <c r="G2" s="128" t="s">
        <v>9</v>
      </c>
      <c r="H2" s="128" t="s">
        <v>122</v>
      </c>
    </row>
    <row r="3" spans="1:8" ht="11.45" customHeight="1" x14ac:dyDescent="0.2">
      <c r="A3" s="128"/>
      <c r="B3" s="129" t="s">
        <v>4</v>
      </c>
      <c r="C3" s="129" t="s">
        <v>150</v>
      </c>
      <c r="D3" s="129" t="s">
        <v>151</v>
      </c>
      <c r="E3" s="129" t="s">
        <v>121</v>
      </c>
      <c r="F3" s="129" t="s">
        <v>8</v>
      </c>
      <c r="G3" s="128"/>
      <c r="H3" s="128"/>
    </row>
    <row r="4" spans="1:8" x14ac:dyDescent="0.2">
      <c r="A4" s="128" t="s">
        <v>152</v>
      </c>
      <c r="B4" s="128"/>
      <c r="C4" s="128"/>
      <c r="D4" s="128"/>
      <c r="E4" s="128"/>
      <c r="F4" s="128"/>
      <c r="G4" s="128"/>
      <c r="H4" s="128"/>
    </row>
    <row r="5" spans="1:8" ht="11.45" customHeight="1" x14ac:dyDescent="0.2">
      <c r="A5" s="130" t="s">
        <v>153</v>
      </c>
      <c r="B5" s="131">
        <v>250</v>
      </c>
      <c r="C5" s="131">
        <v>5.56</v>
      </c>
      <c r="D5" s="131">
        <v>9.6300000000000008</v>
      </c>
      <c r="E5" s="131">
        <v>39.49</v>
      </c>
      <c r="F5" s="131">
        <v>264.58</v>
      </c>
      <c r="G5" s="132" t="s">
        <v>154</v>
      </c>
      <c r="H5" s="133" t="s">
        <v>155</v>
      </c>
    </row>
    <row r="6" spans="1:8" ht="11.45" customHeight="1" x14ac:dyDescent="0.2">
      <c r="A6" s="130" t="s">
        <v>156</v>
      </c>
      <c r="B6" s="134">
        <v>30</v>
      </c>
      <c r="C6" s="131">
        <v>6.96</v>
      </c>
      <c r="D6" s="131">
        <v>8.85</v>
      </c>
      <c r="E6" s="131">
        <v>0</v>
      </c>
      <c r="F6" s="131">
        <v>108</v>
      </c>
      <c r="G6" s="132" t="s">
        <v>157</v>
      </c>
      <c r="H6" s="130" t="s">
        <v>158</v>
      </c>
    </row>
    <row r="7" spans="1:8" s="136" customFormat="1" x14ac:dyDescent="0.2">
      <c r="A7" s="135" t="s">
        <v>159</v>
      </c>
      <c r="B7" s="132">
        <v>60</v>
      </c>
      <c r="C7" s="131">
        <v>5.7</v>
      </c>
      <c r="D7" s="131">
        <v>1.8</v>
      </c>
      <c r="E7" s="131">
        <v>31.2</v>
      </c>
      <c r="F7" s="131">
        <v>159</v>
      </c>
      <c r="G7" s="134" t="s">
        <v>160</v>
      </c>
      <c r="H7" s="133" t="s">
        <v>161</v>
      </c>
    </row>
    <row r="8" spans="1:8" ht="12.75" customHeight="1" x14ac:dyDescent="0.2">
      <c r="A8" s="135" t="s">
        <v>38</v>
      </c>
      <c r="B8" s="134">
        <v>215</v>
      </c>
      <c r="C8" s="134">
        <v>7.0000000000000007E-2</v>
      </c>
      <c r="D8" s="134">
        <v>0.02</v>
      </c>
      <c r="E8" s="134">
        <v>15</v>
      </c>
      <c r="F8" s="134">
        <v>60</v>
      </c>
      <c r="G8" s="134" t="s">
        <v>39</v>
      </c>
      <c r="H8" s="130" t="s">
        <v>40</v>
      </c>
    </row>
    <row r="9" spans="1:8" s="140" customFormat="1" ht="10.9" customHeight="1" x14ac:dyDescent="0.25">
      <c r="A9" s="137" t="s">
        <v>162</v>
      </c>
      <c r="B9" s="138">
        <v>0</v>
      </c>
      <c r="C9" s="138">
        <v>0</v>
      </c>
      <c r="D9" s="138">
        <v>0</v>
      </c>
      <c r="E9" s="138">
        <v>0</v>
      </c>
      <c r="F9" s="138">
        <v>0</v>
      </c>
      <c r="G9" s="138"/>
      <c r="H9" s="139"/>
    </row>
    <row r="10" spans="1:8" ht="11.45" customHeight="1" x14ac:dyDescent="0.2">
      <c r="A10" s="141" t="s">
        <v>27</v>
      </c>
      <c r="B10" s="142">
        <f t="shared" ref="B10:F10" si="0">SUM(B5:B9)</f>
        <v>555</v>
      </c>
      <c r="C10" s="142">
        <f t="shared" si="0"/>
        <v>18.29</v>
      </c>
      <c r="D10" s="142">
        <f t="shared" si="0"/>
        <v>20.3</v>
      </c>
      <c r="E10" s="142">
        <f t="shared" si="0"/>
        <v>85.69</v>
      </c>
      <c r="F10" s="142">
        <f t="shared" si="0"/>
        <v>591.57999999999993</v>
      </c>
      <c r="G10" s="129"/>
      <c r="H10" s="130"/>
    </row>
    <row r="11" spans="1:8" x14ac:dyDescent="0.2">
      <c r="A11" s="126" t="s">
        <v>163</v>
      </c>
      <c r="B11" s="126"/>
      <c r="C11" s="126"/>
      <c r="D11" s="126"/>
      <c r="E11" s="126"/>
      <c r="F11" s="126"/>
      <c r="G11" s="126"/>
      <c r="H11" s="126"/>
    </row>
    <row r="12" spans="1:8" ht="12" customHeight="1" x14ac:dyDescent="0.2">
      <c r="A12" s="130" t="s">
        <v>164</v>
      </c>
      <c r="B12" s="131">
        <v>260</v>
      </c>
      <c r="C12" s="131">
        <v>2.35</v>
      </c>
      <c r="D12" s="131">
        <v>6.6</v>
      </c>
      <c r="E12" s="131">
        <v>14.05</v>
      </c>
      <c r="F12" s="131">
        <v>124.8</v>
      </c>
      <c r="G12" s="132" t="s">
        <v>165</v>
      </c>
      <c r="H12" s="143" t="s">
        <v>166</v>
      </c>
    </row>
    <row r="13" spans="1:8" s="144" customFormat="1" x14ac:dyDescent="0.2">
      <c r="A13" s="135" t="s">
        <v>167</v>
      </c>
      <c r="B13" s="132">
        <v>100</v>
      </c>
      <c r="C13" s="132">
        <v>11.63</v>
      </c>
      <c r="D13" s="132">
        <v>14.08</v>
      </c>
      <c r="E13" s="132">
        <v>10.08</v>
      </c>
      <c r="F13" s="132">
        <v>230.1</v>
      </c>
      <c r="G13" s="134" t="s">
        <v>168</v>
      </c>
      <c r="H13" s="130" t="s">
        <v>169</v>
      </c>
    </row>
    <row r="14" spans="1:8" ht="11.25" customHeight="1" x14ac:dyDescent="0.2">
      <c r="A14" s="130" t="s">
        <v>170</v>
      </c>
      <c r="B14" s="134">
        <v>5</v>
      </c>
      <c r="C14" s="131">
        <v>0.04</v>
      </c>
      <c r="D14" s="131">
        <v>3.6</v>
      </c>
      <c r="E14" s="131">
        <v>0.06</v>
      </c>
      <c r="F14" s="131">
        <v>33</v>
      </c>
      <c r="G14" s="132" t="s">
        <v>171</v>
      </c>
      <c r="H14" s="143" t="s">
        <v>172</v>
      </c>
    </row>
    <row r="15" spans="1:8" ht="12.75" customHeight="1" x14ac:dyDescent="0.2">
      <c r="A15" s="135" t="s">
        <v>50</v>
      </c>
      <c r="B15" s="134">
        <v>180</v>
      </c>
      <c r="C15" s="132">
        <v>3.67</v>
      </c>
      <c r="D15" s="132">
        <v>5.76</v>
      </c>
      <c r="E15" s="132">
        <v>24.53</v>
      </c>
      <c r="F15" s="132">
        <v>164.7</v>
      </c>
      <c r="G15" s="134" t="s">
        <v>51</v>
      </c>
      <c r="H15" s="135" t="s">
        <v>52</v>
      </c>
    </row>
    <row r="16" spans="1:8" ht="33.75" customHeight="1" x14ac:dyDescent="0.2">
      <c r="A16" s="145" t="s">
        <v>173</v>
      </c>
      <c r="B16" s="131">
        <v>100</v>
      </c>
      <c r="C16" s="131">
        <v>2.35</v>
      </c>
      <c r="D16" s="131">
        <v>0.15</v>
      </c>
      <c r="E16" s="131">
        <v>6.75</v>
      </c>
      <c r="F16" s="131">
        <v>37.5</v>
      </c>
      <c r="G16" s="132" t="s">
        <v>174</v>
      </c>
      <c r="H16" s="135" t="s">
        <v>175</v>
      </c>
    </row>
    <row r="17" spans="1:251" x14ac:dyDescent="0.2">
      <c r="A17" s="130" t="s">
        <v>176</v>
      </c>
      <c r="B17" s="134">
        <v>200</v>
      </c>
      <c r="C17" s="132">
        <v>0.15</v>
      </c>
      <c r="D17" s="132">
        <v>0.06</v>
      </c>
      <c r="E17" s="132">
        <v>20.65</v>
      </c>
      <c r="F17" s="132">
        <v>82.9</v>
      </c>
      <c r="G17" s="132" t="s">
        <v>177</v>
      </c>
      <c r="H17" s="135" t="s">
        <v>178</v>
      </c>
    </row>
    <row r="18" spans="1:251" x14ac:dyDescent="0.2">
      <c r="A18" s="145" t="s">
        <v>41</v>
      </c>
      <c r="B18" s="132">
        <v>40</v>
      </c>
      <c r="C18" s="132">
        <v>2.6</v>
      </c>
      <c r="D18" s="132">
        <v>0.4</v>
      </c>
      <c r="E18" s="132">
        <v>17.2</v>
      </c>
      <c r="F18" s="132">
        <v>85</v>
      </c>
      <c r="G18" s="132" t="s">
        <v>25</v>
      </c>
      <c r="H18" s="130" t="s">
        <v>42</v>
      </c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H18" s="146"/>
      <c r="BI18" s="146"/>
      <c r="BJ18" s="146"/>
      <c r="BK18" s="146"/>
      <c r="BL18" s="146"/>
      <c r="BM18" s="146"/>
      <c r="BN18" s="146"/>
      <c r="BO18" s="146"/>
      <c r="BP18" s="146"/>
      <c r="BQ18" s="146"/>
      <c r="BR18" s="146"/>
      <c r="BS18" s="146"/>
      <c r="BT18" s="146"/>
      <c r="BU18" s="146"/>
      <c r="BV18" s="146"/>
      <c r="BW18" s="146"/>
      <c r="BX18" s="146"/>
      <c r="BY18" s="146"/>
      <c r="BZ18" s="146"/>
      <c r="CA18" s="146"/>
      <c r="CB18" s="146"/>
      <c r="CC18" s="146"/>
      <c r="CD18" s="146"/>
      <c r="CE18" s="146"/>
      <c r="CF18" s="146"/>
      <c r="CG18" s="146"/>
      <c r="CH18" s="146"/>
      <c r="CI18" s="146"/>
      <c r="CJ18" s="146"/>
      <c r="CK18" s="146"/>
      <c r="CL18" s="146"/>
      <c r="CM18" s="146"/>
      <c r="CN18" s="146"/>
      <c r="CO18" s="146"/>
      <c r="CP18" s="146"/>
      <c r="CQ18" s="146"/>
      <c r="CR18" s="146"/>
      <c r="CS18" s="146"/>
      <c r="CT18" s="146"/>
      <c r="CU18" s="146"/>
      <c r="CV18" s="146"/>
      <c r="CW18" s="146"/>
      <c r="CX18" s="146"/>
      <c r="CY18" s="146"/>
      <c r="CZ18" s="146"/>
      <c r="DA18" s="146"/>
      <c r="DB18" s="146"/>
      <c r="DC18" s="146"/>
      <c r="DD18" s="146"/>
      <c r="DE18" s="146"/>
      <c r="DF18" s="146"/>
      <c r="DG18" s="146"/>
      <c r="DH18" s="146"/>
      <c r="DI18" s="146"/>
      <c r="DJ18" s="146"/>
      <c r="DK18" s="146"/>
      <c r="DL18" s="146"/>
      <c r="DM18" s="146"/>
      <c r="DN18" s="146"/>
      <c r="DO18" s="146"/>
      <c r="DP18" s="146"/>
      <c r="DQ18" s="146"/>
      <c r="DR18" s="146"/>
      <c r="DS18" s="146"/>
      <c r="DT18" s="146"/>
      <c r="DU18" s="146"/>
      <c r="DV18" s="146"/>
      <c r="DW18" s="146"/>
      <c r="DX18" s="146"/>
      <c r="DY18" s="146"/>
      <c r="DZ18" s="146"/>
      <c r="EA18" s="146"/>
      <c r="EB18" s="146"/>
      <c r="EC18" s="146"/>
      <c r="ED18" s="146"/>
      <c r="EE18" s="146"/>
      <c r="EF18" s="146"/>
      <c r="EG18" s="146"/>
      <c r="EH18" s="146"/>
      <c r="EI18" s="146"/>
      <c r="EJ18" s="146"/>
      <c r="EK18" s="146"/>
      <c r="EL18" s="146"/>
      <c r="EM18" s="146"/>
      <c r="EN18" s="146"/>
      <c r="EO18" s="146"/>
      <c r="EP18" s="146"/>
      <c r="EQ18" s="146"/>
      <c r="ER18" s="146"/>
      <c r="ES18" s="146"/>
      <c r="ET18" s="146"/>
      <c r="EU18" s="146"/>
      <c r="EV18" s="146"/>
      <c r="EW18" s="146"/>
      <c r="EX18" s="146"/>
      <c r="EY18" s="146"/>
      <c r="EZ18" s="146"/>
      <c r="FA18" s="146"/>
      <c r="FB18" s="146"/>
      <c r="FC18" s="146"/>
      <c r="FD18" s="146"/>
      <c r="FE18" s="146"/>
      <c r="FF18" s="146"/>
      <c r="FG18" s="146"/>
      <c r="FH18" s="146"/>
      <c r="FI18" s="146"/>
      <c r="FJ18" s="146"/>
      <c r="FK18" s="146"/>
      <c r="FL18" s="146"/>
      <c r="FM18" s="146"/>
      <c r="FN18" s="146"/>
      <c r="FO18" s="146"/>
      <c r="FP18" s="146"/>
      <c r="FQ18" s="146"/>
      <c r="FR18" s="146"/>
      <c r="FS18" s="146"/>
      <c r="FT18" s="146"/>
      <c r="FU18" s="146"/>
      <c r="FV18" s="146"/>
      <c r="FW18" s="146"/>
      <c r="FX18" s="146"/>
      <c r="FY18" s="146"/>
      <c r="FZ18" s="146"/>
      <c r="GA18" s="146"/>
      <c r="GB18" s="146"/>
      <c r="GC18" s="146"/>
      <c r="GD18" s="146"/>
      <c r="GE18" s="146"/>
      <c r="GF18" s="146"/>
      <c r="GG18" s="146"/>
      <c r="GH18" s="146"/>
      <c r="GI18" s="146"/>
      <c r="GJ18" s="146"/>
      <c r="GK18" s="146"/>
      <c r="GL18" s="146"/>
      <c r="GM18" s="146"/>
      <c r="GN18" s="146"/>
      <c r="GO18" s="146"/>
      <c r="GP18" s="146"/>
      <c r="GQ18" s="146"/>
      <c r="GR18" s="146"/>
      <c r="GS18" s="146"/>
      <c r="GT18" s="146"/>
      <c r="GU18" s="146"/>
      <c r="GV18" s="146"/>
      <c r="GW18" s="146"/>
      <c r="GX18" s="146"/>
      <c r="GY18" s="146"/>
      <c r="GZ18" s="146"/>
      <c r="HA18" s="146"/>
      <c r="HB18" s="146"/>
      <c r="HC18" s="146"/>
      <c r="HD18" s="146"/>
      <c r="HE18" s="146"/>
      <c r="HF18" s="146"/>
      <c r="HG18" s="146"/>
      <c r="HH18" s="146"/>
      <c r="HI18" s="146"/>
      <c r="HJ18" s="146"/>
      <c r="HK18" s="146"/>
      <c r="HL18" s="146"/>
      <c r="HM18" s="146"/>
      <c r="HN18" s="146"/>
      <c r="HO18" s="146"/>
      <c r="HP18" s="146"/>
      <c r="HQ18" s="146"/>
      <c r="HR18" s="146"/>
      <c r="HS18" s="146"/>
      <c r="HT18" s="146"/>
      <c r="HU18" s="146"/>
      <c r="HV18" s="146"/>
      <c r="HW18" s="146"/>
      <c r="HX18" s="146"/>
      <c r="HY18" s="146"/>
      <c r="HZ18" s="146"/>
      <c r="IA18" s="146"/>
      <c r="IB18" s="146"/>
      <c r="IC18" s="146"/>
      <c r="ID18" s="146"/>
      <c r="IE18" s="146"/>
      <c r="IF18" s="146"/>
      <c r="IG18" s="146"/>
      <c r="IH18" s="146"/>
      <c r="II18" s="146"/>
      <c r="IJ18" s="146"/>
      <c r="IK18" s="146"/>
      <c r="IL18" s="146"/>
      <c r="IM18" s="146"/>
      <c r="IN18" s="146"/>
      <c r="IO18" s="146"/>
      <c r="IP18" s="146"/>
      <c r="IQ18" s="146"/>
    </row>
    <row r="19" spans="1:251" x14ac:dyDescent="0.2">
      <c r="A19" s="145" t="s">
        <v>126</v>
      </c>
      <c r="B19" s="134">
        <v>40</v>
      </c>
      <c r="C19" s="132">
        <v>3.2</v>
      </c>
      <c r="D19" s="132">
        <v>0.4</v>
      </c>
      <c r="E19" s="132">
        <v>20.399999999999999</v>
      </c>
      <c r="F19" s="132">
        <v>100</v>
      </c>
      <c r="G19" s="134" t="s">
        <v>25</v>
      </c>
      <c r="H19" s="135" t="s">
        <v>26</v>
      </c>
    </row>
    <row r="20" spans="1:251" x14ac:dyDescent="0.2">
      <c r="A20" s="141" t="s">
        <v>27</v>
      </c>
      <c r="B20" s="142">
        <f t="shared" ref="B20:F20" si="1">SUM(B12:B19)</f>
        <v>925</v>
      </c>
      <c r="C20" s="142">
        <f t="shared" si="1"/>
        <v>25.99</v>
      </c>
      <c r="D20" s="142">
        <f t="shared" si="1"/>
        <v>31.049999999999994</v>
      </c>
      <c r="E20" s="142">
        <f t="shared" si="1"/>
        <v>113.72</v>
      </c>
      <c r="F20" s="142">
        <f t="shared" si="1"/>
        <v>857.99999999999989</v>
      </c>
      <c r="G20" s="129"/>
      <c r="H20" s="130"/>
    </row>
    <row r="21" spans="1:251" x14ac:dyDescent="0.2">
      <c r="A21" s="128" t="s">
        <v>179</v>
      </c>
      <c r="B21" s="128"/>
      <c r="C21" s="128"/>
      <c r="D21" s="128"/>
      <c r="E21" s="128"/>
      <c r="F21" s="128"/>
      <c r="G21" s="128"/>
      <c r="H21" s="128"/>
    </row>
    <row r="22" spans="1:251" ht="22.5" customHeight="1" x14ac:dyDescent="0.2">
      <c r="A22" s="130" t="s">
        <v>128</v>
      </c>
      <c r="B22" s="134">
        <v>100</v>
      </c>
      <c r="C22" s="132">
        <v>8.7100000000000009</v>
      </c>
      <c r="D22" s="132">
        <v>9.68</v>
      </c>
      <c r="E22" s="132">
        <v>58.08</v>
      </c>
      <c r="F22" s="132">
        <v>361.74</v>
      </c>
      <c r="G22" s="134" t="s">
        <v>129</v>
      </c>
      <c r="H22" s="135" t="s">
        <v>130</v>
      </c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  <c r="CQ22" s="147"/>
      <c r="CR22" s="147"/>
      <c r="CS22" s="147"/>
      <c r="CT22" s="147"/>
      <c r="CU22" s="147"/>
      <c r="CV22" s="147"/>
      <c r="CW22" s="147"/>
      <c r="CX22" s="147"/>
      <c r="CY22" s="147"/>
      <c r="CZ22" s="147"/>
      <c r="DA22" s="147"/>
      <c r="DB22" s="147"/>
      <c r="DC22" s="147"/>
      <c r="DD22" s="147"/>
      <c r="DE22" s="147"/>
      <c r="DF22" s="147"/>
      <c r="DG22" s="147"/>
      <c r="DH22" s="147"/>
      <c r="DI22" s="147"/>
      <c r="DJ22" s="147"/>
      <c r="DK22" s="147"/>
      <c r="DL22" s="147"/>
      <c r="DM22" s="147"/>
      <c r="DN22" s="147"/>
      <c r="DO22" s="147"/>
      <c r="DP22" s="147"/>
      <c r="DQ22" s="147"/>
      <c r="DR22" s="147"/>
      <c r="DS22" s="147"/>
      <c r="DT22" s="147"/>
      <c r="DU22" s="147"/>
      <c r="DV22" s="147"/>
      <c r="DW22" s="147"/>
      <c r="DX22" s="147"/>
      <c r="DY22" s="147"/>
      <c r="DZ22" s="147"/>
      <c r="EA22" s="147"/>
      <c r="EB22" s="147"/>
      <c r="EC22" s="147"/>
      <c r="ED22" s="147"/>
      <c r="EE22" s="147"/>
      <c r="EF22" s="147"/>
      <c r="EG22" s="147"/>
      <c r="EH22" s="147"/>
      <c r="EI22" s="147"/>
      <c r="EJ22" s="147"/>
      <c r="EK22" s="147"/>
      <c r="EL22" s="147"/>
      <c r="EM22" s="147"/>
      <c r="EN22" s="147"/>
      <c r="EO22" s="147"/>
      <c r="EP22" s="147"/>
      <c r="EQ22" s="147"/>
      <c r="ER22" s="147"/>
      <c r="ES22" s="147"/>
      <c r="ET22" s="147"/>
      <c r="EU22" s="147"/>
      <c r="EV22" s="147"/>
      <c r="EW22" s="147"/>
      <c r="EX22" s="147"/>
      <c r="EY22" s="147"/>
      <c r="EZ22" s="147"/>
      <c r="FA22" s="147"/>
      <c r="FB22" s="147"/>
      <c r="FC22" s="147"/>
      <c r="FD22" s="147"/>
      <c r="FE22" s="147"/>
      <c r="FF22" s="147"/>
      <c r="FG22" s="147"/>
      <c r="FH22" s="147"/>
      <c r="FI22" s="147"/>
      <c r="FJ22" s="147"/>
      <c r="FK22" s="147"/>
      <c r="FL22" s="147"/>
      <c r="FM22" s="147"/>
      <c r="FN22" s="147"/>
      <c r="FO22" s="147"/>
      <c r="FP22" s="147"/>
      <c r="FQ22" s="147"/>
      <c r="FR22" s="147"/>
      <c r="FS22" s="147"/>
      <c r="FT22" s="147"/>
      <c r="FU22" s="147"/>
      <c r="FV22" s="147"/>
      <c r="FW22" s="147"/>
      <c r="FX22" s="147"/>
      <c r="FY22" s="147"/>
      <c r="FZ22" s="147"/>
      <c r="GA22" s="147"/>
      <c r="GB22" s="147"/>
      <c r="GC22" s="147"/>
      <c r="GD22" s="147"/>
      <c r="GE22" s="147"/>
      <c r="GF22" s="147"/>
      <c r="GG22" s="147"/>
      <c r="GH22" s="147"/>
      <c r="GI22" s="147"/>
      <c r="GJ22" s="147"/>
      <c r="GK22" s="147"/>
      <c r="GL22" s="147"/>
      <c r="GM22" s="147"/>
      <c r="GN22" s="147"/>
      <c r="GO22" s="147"/>
      <c r="GP22" s="147"/>
      <c r="GQ22" s="147"/>
      <c r="GR22" s="147"/>
      <c r="GS22" s="147"/>
      <c r="GT22" s="147"/>
      <c r="GU22" s="147"/>
      <c r="GV22" s="147"/>
      <c r="GW22" s="147"/>
      <c r="GX22" s="147"/>
      <c r="GY22" s="147"/>
      <c r="GZ22" s="147"/>
      <c r="HA22" s="147"/>
      <c r="HB22" s="147"/>
      <c r="HC22" s="147"/>
      <c r="HD22" s="147"/>
      <c r="HE22" s="147"/>
      <c r="HF22" s="147"/>
      <c r="HG22" s="147"/>
      <c r="HH22" s="147"/>
      <c r="HI22" s="147"/>
      <c r="HJ22" s="147"/>
      <c r="HK22" s="147"/>
      <c r="HL22" s="147"/>
      <c r="HM22" s="147"/>
      <c r="HN22" s="147"/>
      <c r="HO22" s="147"/>
      <c r="HP22" s="147"/>
      <c r="HQ22" s="147"/>
      <c r="HR22" s="147"/>
      <c r="HS22" s="147"/>
      <c r="HT22" s="147"/>
      <c r="HU22" s="147"/>
      <c r="HV22" s="147"/>
      <c r="HW22" s="147"/>
      <c r="HX22" s="147"/>
      <c r="HY22" s="147"/>
      <c r="HZ22" s="147"/>
      <c r="IA22" s="147"/>
      <c r="IB22" s="147"/>
      <c r="IC22" s="147"/>
      <c r="ID22" s="147"/>
      <c r="IE22" s="147"/>
      <c r="IF22" s="147"/>
      <c r="IG22" s="147"/>
      <c r="IH22" s="147"/>
      <c r="II22" s="147"/>
      <c r="IJ22" s="147"/>
      <c r="IK22" s="147"/>
      <c r="IL22" s="147"/>
      <c r="IM22" s="147"/>
      <c r="IN22" s="147"/>
      <c r="IO22" s="147"/>
      <c r="IP22" s="147"/>
      <c r="IQ22" s="147"/>
    </row>
    <row r="23" spans="1:251" x14ac:dyDescent="0.2">
      <c r="A23" s="130" t="s">
        <v>180</v>
      </c>
      <c r="B23" s="132">
        <v>100</v>
      </c>
      <c r="C23" s="132">
        <v>0.4</v>
      </c>
      <c r="D23" s="132">
        <v>0.4</v>
      </c>
      <c r="E23" s="132">
        <v>9.8000000000000007</v>
      </c>
      <c r="F23" s="132">
        <v>47</v>
      </c>
      <c r="G23" s="134" t="s">
        <v>181</v>
      </c>
      <c r="H23" s="130" t="s">
        <v>182</v>
      </c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  <c r="CQ23" s="147"/>
      <c r="CR23" s="147"/>
      <c r="CS23" s="147"/>
      <c r="CT23" s="147"/>
      <c r="CU23" s="147"/>
      <c r="CV23" s="147"/>
      <c r="CW23" s="147"/>
      <c r="CX23" s="147"/>
      <c r="CY23" s="147"/>
      <c r="CZ23" s="147"/>
      <c r="DA23" s="147"/>
      <c r="DB23" s="147"/>
      <c r="DC23" s="147"/>
      <c r="DD23" s="147"/>
      <c r="DE23" s="147"/>
      <c r="DF23" s="147"/>
      <c r="DG23" s="147"/>
      <c r="DH23" s="147"/>
      <c r="DI23" s="147"/>
      <c r="DJ23" s="147"/>
      <c r="DK23" s="147"/>
      <c r="DL23" s="147"/>
      <c r="DM23" s="147"/>
      <c r="DN23" s="147"/>
      <c r="DO23" s="147"/>
      <c r="DP23" s="147"/>
      <c r="DQ23" s="147"/>
      <c r="DR23" s="147"/>
      <c r="DS23" s="147"/>
      <c r="DT23" s="147"/>
      <c r="DU23" s="147"/>
      <c r="DV23" s="147"/>
      <c r="DW23" s="147"/>
      <c r="DX23" s="147"/>
      <c r="DY23" s="147"/>
      <c r="DZ23" s="147"/>
      <c r="EA23" s="147"/>
      <c r="EB23" s="147"/>
      <c r="EC23" s="147"/>
      <c r="ED23" s="147"/>
      <c r="EE23" s="147"/>
      <c r="EF23" s="147"/>
      <c r="EG23" s="147"/>
      <c r="EH23" s="147"/>
      <c r="EI23" s="147"/>
      <c r="EJ23" s="147"/>
      <c r="EK23" s="147"/>
      <c r="EL23" s="147"/>
      <c r="EM23" s="147"/>
      <c r="EN23" s="147"/>
      <c r="EO23" s="147"/>
      <c r="EP23" s="147"/>
      <c r="EQ23" s="147"/>
      <c r="ER23" s="147"/>
      <c r="ES23" s="147"/>
      <c r="ET23" s="147"/>
      <c r="EU23" s="147"/>
      <c r="EV23" s="147"/>
      <c r="EW23" s="147"/>
      <c r="EX23" s="147"/>
      <c r="EY23" s="147"/>
      <c r="EZ23" s="147"/>
      <c r="FA23" s="147"/>
      <c r="FB23" s="147"/>
      <c r="FC23" s="147"/>
      <c r="FD23" s="147"/>
      <c r="FE23" s="147"/>
      <c r="FF23" s="147"/>
      <c r="FG23" s="147"/>
      <c r="FH23" s="147"/>
      <c r="FI23" s="147"/>
      <c r="FJ23" s="147"/>
      <c r="FK23" s="147"/>
      <c r="FL23" s="147"/>
      <c r="FM23" s="147"/>
      <c r="FN23" s="147"/>
      <c r="FO23" s="147"/>
      <c r="FP23" s="147"/>
      <c r="FQ23" s="147"/>
      <c r="FR23" s="147"/>
      <c r="FS23" s="147"/>
      <c r="FT23" s="147"/>
      <c r="FU23" s="147"/>
      <c r="FV23" s="147"/>
      <c r="FW23" s="147"/>
      <c r="FX23" s="147"/>
      <c r="FY23" s="147"/>
      <c r="FZ23" s="147"/>
      <c r="GA23" s="147"/>
      <c r="GB23" s="147"/>
      <c r="GC23" s="147"/>
      <c r="GD23" s="147"/>
      <c r="GE23" s="147"/>
      <c r="GF23" s="147"/>
      <c r="GG23" s="147"/>
      <c r="GH23" s="147"/>
      <c r="GI23" s="147"/>
      <c r="GJ23" s="147"/>
      <c r="GK23" s="147"/>
      <c r="GL23" s="147"/>
      <c r="GM23" s="147"/>
      <c r="GN23" s="147"/>
      <c r="GO23" s="147"/>
      <c r="GP23" s="147"/>
      <c r="GQ23" s="147"/>
      <c r="GR23" s="147"/>
      <c r="GS23" s="147"/>
      <c r="GT23" s="147"/>
      <c r="GU23" s="147"/>
      <c r="GV23" s="147"/>
      <c r="GW23" s="147"/>
      <c r="GX23" s="147"/>
      <c r="GY23" s="147"/>
      <c r="GZ23" s="147"/>
      <c r="HA23" s="147"/>
      <c r="HB23" s="147"/>
      <c r="HC23" s="147"/>
      <c r="HD23" s="147"/>
      <c r="HE23" s="147"/>
      <c r="HF23" s="147"/>
      <c r="HG23" s="147"/>
      <c r="HH23" s="147"/>
      <c r="HI23" s="147"/>
      <c r="HJ23" s="147"/>
      <c r="HK23" s="147"/>
      <c r="HL23" s="147"/>
      <c r="HM23" s="147"/>
      <c r="HN23" s="147"/>
      <c r="HO23" s="147"/>
      <c r="HP23" s="147"/>
      <c r="HQ23" s="147"/>
      <c r="HR23" s="147"/>
      <c r="HS23" s="147"/>
      <c r="HT23" s="147"/>
      <c r="HU23" s="147"/>
      <c r="HV23" s="147"/>
      <c r="HW23" s="147"/>
      <c r="HX23" s="147"/>
      <c r="HY23" s="147"/>
      <c r="HZ23" s="147"/>
      <c r="IA23" s="147"/>
      <c r="IB23" s="147"/>
      <c r="IC23" s="147"/>
      <c r="ID23" s="147"/>
      <c r="IE23" s="147"/>
      <c r="IF23" s="147"/>
      <c r="IG23" s="147"/>
      <c r="IH23" s="147"/>
      <c r="II23" s="147"/>
      <c r="IJ23" s="147"/>
      <c r="IK23" s="147"/>
      <c r="IL23" s="147"/>
      <c r="IM23" s="147"/>
      <c r="IN23" s="147"/>
      <c r="IO23" s="147"/>
      <c r="IP23" s="147"/>
      <c r="IQ23" s="147"/>
    </row>
    <row r="24" spans="1:251" x14ac:dyDescent="0.2">
      <c r="A24" s="148" t="s">
        <v>21</v>
      </c>
      <c r="B24" s="132">
        <v>222</v>
      </c>
      <c r="C24" s="134">
        <v>0.13</v>
      </c>
      <c r="D24" s="134">
        <v>0.02</v>
      </c>
      <c r="E24" s="134">
        <v>15.2</v>
      </c>
      <c r="F24" s="134">
        <v>62</v>
      </c>
      <c r="G24" s="134" t="s">
        <v>22</v>
      </c>
      <c r="H24" s="145" t="s">
        <v>23</v>
      </c>
    </row>
    <row r="25" spans="1:251" x14ac:dyDescent="0.2">
      <c r="A25" s="141" t="s">
        <v>27</v>
      </c>
      <c r="B25" s="129">
        <f t="shared" ref="B25:F25" si="2">SUM(B22:B24)</f>
        <v>422</v>
      </c>
      <c r="C25" s="129">
        <f t="shared" si="2"/>
        <v>9.240000000000002</v>
      </c>
      <c r="D25" s="129">
        <f t="shared" si="2"/>
        <v>10.1</v>
      </c>
      <c r="E25" s="129">
        <f t="shared" si="2"/>
        <v>83.08</v>
      </c>
      <c r="F25" s="129">
        <f t="shared" si="2"/>
        <v>470.74</v>
      </c>
      <c r="G25" s="129"/>
      <c r="H25" s="130"/>
    </row>
    <row r="26" spans="1:251" x14ac:dyDescent="0.2">
      <c r="A26" s="141" t="s">
        <v>125</v>
      </c>
      <c r="B26" s="129">
        <f t="shared" ref="B26:F26" si="3">SUM(B10,B20,B25)</f>
        <v>1902</v>
      </c>
      <c r="C26" s="129">
        <f t="shared" si="3"/>
        <v>53.52</v>
      </c>
      <c r="D26" s="129">
        <f t="shared" si="3"/>
        <v>61.449999999999996</v>
      </c>
      <c r="E26" s="129">
        <f t="shared" si="3"/>
        <v>282.49</v>
      </c>
      <c r="F26" s="129">
        <f t="shared" si="3"/>
        <v>1920.32</v>
      </c>
      <c r="G26" s="129"/>
      <c r="H26" s="130"/>
    </row>
    <row r="27" spans="1:251" x14ac:dyDescent="0.2">
      <c r="A27" s="126" t="s">
        <v>28</v>
      </c>
      <c r="B27" s="126"/>
      <c r="C27" s="126"/>
      <c r="D27" s="126"/>
      <c r="E27" s="126"/>
      <c r="F27" s="126"/>
      <c r="G27" s="126"/>
      <c r="H27" s="126"/>
    </row>
    <row r="28" spans="1:251" x14ac:dyDescent="0.2">
      <c r="A28" s="128" t="s">
        <v>118</v>
      </c>
      <c r="B28" s="126" t="s">
        <v>149</v>
      </c>
      <c r="C28" s="126"/>
      <c r="D28" s="126"/>
      <c r="E28" s="126"/>
      <c r="F28" s="126"/>
      <c r="G28" s="128" t="s">
        <v>9</v>
      </c>
      <c r="H28" s="128" t="s">
        <v>122</v>
      </c>
    </row>
    <row r="29" spans="1:251" ht="11.45" customHeight="1" x14ac:dyDescent="0.2">
      <c r="A29" s="128"/>
      <c r="B29" s="129" t="s">
        <v>4</v>
      </c>
      <c r="C29" s="129" t="s">
        <v>150</v>
      </c>
      <c r="D29" s="129" t="s">
        <v>151</v>
      </c>
      <c r="E29" s="129" t="s">
        <v>121</v>
      </c>
      <c r="F29" s="129" t="s">
        <v>8</v>
      </c>
      <c r="G29" s="128"/>
      <c r="H29" s="128"/>
    </row>
    <row r="30" spans="1:251" x14ac:dyDescent="0.2">
      <c r="A30" s="128" t="s">
        <v>152</v>
      </c>
      <c r="B30" s="128"/>
      <c r="C30" s="128"/>
      <c r="D30" s="128"/>
      <c r="E30" s="128"/>
      <c r="F30" s="128"/>
      <c r="G30" s="128"/>
      <c r="H30" s="128"/>
    </row>
    <row r="31" spans="1:251" x14ac:dyDescent="0.2">
      <c r="A31" s="130" t="s">
        <v>32</v>
      </c>
      <c r="B31" s="131">
        <v>200</v>
      </c>
      <c r="C31" s="131">
        <v>20.56</v>
      </c>
      <c r="D31" s="131">
        <v>18.16</v>
      </c>
      <c r="E31" s="131">
        <v>56.38</v>
      </c>
      <c r="F31" s="131">
        <v>481.5</v>
      </c>
      <c r="G31" s="134" t="s">
        <v>33</v>
      </c>
      <c r="H31" s="143" t="s">
        <v>34</v>
      </c>
    </row>
    <row r="32" spans="1:251" s="144" customFormat="1" x14ac:dyDescent="0.2">
      <c r="A32" s="135" t="s">
        <v>159</v>
      </c>
      <c r="B32" s="132">
        <v>50</v>
      </c>
      <c r="C32" s="131">
        <v>4.75</v>
      </c>
      <c r="D32" s="131">
        <v>1.5</v>
      </c>
      <c r="E32" s="131">
        <v>26</v>
      </c>
      <c r="F32" s="131">
        <v>132.5</v>
      </c>
      <c r="G32" s="134" t="s">
        <v>160</v>
      </c>
      <c r="H32" s="133" t="s">
        <v>161</v>
      </c>
    </row>
    <row r="33" spans="1:251" s="144" customFormat="1" x14ac:dyDescent="0.2">
      <c r="A33" s="130" t="s">
        <v>183</v>
      </c>
      <c r="B33" s="134">
        <v>100</v>
      </c>
      <c r="C33" s="132">
        <v>0.4</v>
      </c>
      <c r="D33" s="132">
        <v>0.4</v>
      </c>
      <c r="E33" s="132">
        <f>19.6/2</f>
        <v>9.8000000000000007</v>
      </c>
      <c r="F33" s="132">
        <f>94/2</f>
        <v>47</v>
      </c>
      <c r="G33" s="134" t="s">
        <v>181</v>
      </c>
      <c r="H33" s="130" t="s">
        <v>182</v>
      </c>
    </row>
    <row r="34" spans="1:251" x14ac:dyDescent="0.2">
      <c r="A34" s="148" t="s">
        <v>21</v>
      </c>
      <c r="B34" s="132">
        <v>222</v>
      </c>
      <c r="C34" s="134">
        <v>0.13</v>
      </c>
      <c r="D34" s="134">
        <v>0.02</v>
      </c>
      <c r="E34" s="134">
        <v>15.2</v>
      </c>
      <c r="F34" s="134">
        <v>62</v>
      </c>
      <c r="G34" s="134" t="s">
        <v>22</v>
      </c>
      <c r="H34" s="145" t="s">
        <v>23</v>
      </c>
    </row>
    <row r="35" spans="1:251" x14ac:dyDescent="0.2">
      <c r="A35" s="141" t="s">
        <v>27</v>
      </c>
      <c r="B35" s="142">
        <f t="shared" ref="B35:F35" si="4">SUM(B31:B34)</f>
        <v>572</v>
      </c>
      <c r="C35" s="142">
        <f t="shared" si="4"/>
        <v>25.839999999999996</v>
      </c>
      <c r="D35" s="142">
        <f t="shared" si="4"/>
        <v>20.079999999999998</v>
      </c>
      <c r="E35" s="142">
        <f t="shared" si="4"/>
        <v>107.38</v>
      </c>
      <c r="F35" s="142">
        <f t="shared" si="4"/>
        <v>723</v>
      </c>
      <c r="G35" s="129"/>
      <c r="H35" s="130"/>
    </row>
    <row r="36" spans="1:251" x14ac:dyDescent="0.2">
      <c r="A36" s="126" t="s">
        <v>163</v>
      </c>
      <c r="B36" s="126"/>
      <c r="C36" s="126"/>
      <c r="D36" s="126"/>
      <c r="E36" s="126"/>
      <c r="F36" s="126"/>
      <c r="G36" s="126"/>
      <c r="H36" s="126"/>
    </row>
    <row r="37" spans="1:251" ht="12" customHeight="1" x14ac:dyDescent="0.2">
      <c r="A37" s="130" t="s">
        <v>184</v>
      </c>
      <c r="B37" s="132">
        <v>250</v>
      </c>
      <c r="C37" s="132">
        <v>5.49</v>
      </c>
      <c r="D37" s="132">
        <v>5.27</v>
      </c>
      <c r="E37" s="132">
        <v>16.54</v>
      </c>
      <c r="F37" s="132">
        <v>148.25</v>
      </c>
      <c r="G37" s="132" t="s">
        <v>185</v>
      </c>
      <c r="H37" s="133" t="s">
        <v>186</v>
      </c>
    </row>
    <row r="38" spans="1:251" x14ac:dyDescent="0.2">
      <c r="A38" s="145" t="s">
        <v>187</v>
      </c>
      <c r="B38" s="132">
        <v>100</v>
      </c>
      <c r="C38" s="132">
        <v>12.81</v>
      </c>
      <c r="D38" s="132">
        <v>14.46</v>
      </c>
      <c r="E38" s="132">
        <v>4.5</v>
      </c>
      <c r="F38" s="132">
        <v>210.7</v>
      </c>
      <c r="G38" s="134" t="s">
        <v>188</v>
      </c>
      <c r="H38" s="130" t="s">
        <v>189</v>
      </c>
    </row>
    <row r="39" spans="1:251" x14ac:dyDescent="0.2">
      <c r="A39" s="130" t="s">
        <v>18</v>
      </c>
      <c r="B39" s="134">
        <v>180</v>
      </c>
      <c r="C39" s="132">
        <v>6.62</v>
      </c>
      <c r="D39" s="132">
        <v>5.42</v>
      </c>
      <c r="E39" s="132">
        <v>31.73</v>
      </c>
      <c r="F39" s="132">
        <v>202.14</v>
      </c>
      <c r="G39" s="134" t="s">
        <v>19</v>
      </c>
      <c r="H39" s="130" t="s">
        <v>20</v>
      </c>
    </row>
    <row r="40" spans="1:251" x14ac:dyDescent="0.2">
      <c r="A40" s="130" t="s">
        <v>190</v>
      </c>
      <c r="B40" s="132">
        <v>200</v>
      </c>
      <c r="C40" s="132">
        <v>0.76</v>
      </c>
      <c r="D40" s="132">
        <v>0.04</v>
      </c>
      <c r="E40" s="132">
        <v>20.22</v>
      </c>
      <c r="F40" s="132">
        <v>85.51</v>
      </c>
      <c r="G40" s="132" t="s">
        <v>191</v>
      </c>
      <c r="H40" s="135" t="s">
        <v>192</v>
      </c>
    </row>
    <row r="41" spans="1:251" s="149" customFormat="1" x14ac:dyDescent="0.2">
      <c r="A41" s="130" t="s">
        <v>183</v>
      </c>
      <c r="B41" s="132">
        <v>100</v>
      </c>
      <c r="C41" s="132">
        <v>0.4</v>
      </c>
      <c r="D41" s="132">
        <v>0.4</v>
      </c>
      <c r="E41" s="132">
        <v>9.8000000000000007</v>
      </c>
      <c r="F41" s="132">
        <v>47</v>
      </c>
      <c r="G41" s="134" t="s">
        <v>181</v>
      </c>
      <c r="H41" s="130" t="s">
        <v>182</v>
      </c>
    </row>
    <row r="42" spans="1:251" x14ac:dyDescent="0.2">
      <c r="A42" s="145" t="s">
        <v>41</v>
      </c>
      <c r="B42" s="132">
        <v>40</v>
      </c>
      <c r="C42" s="132">
        <v>2.6</v>
      </c>
      <c r="D42" s="132">
        <v>0.4</v>
      </c>
      <c r="E42" s="132">
        <v>17.2</v>
      </c>
      <c r="F42" s="132">
        <v>85</v>
      </c>
      <c r="G42" s="132" t="s">
        <v>25</v>
      </c>
      <c r="H42" s="130" t="s">
        <v>42</v>
      </c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H42" s="146"/>
      <c r="BI42" s="146"/>
      <c r="BJ42" s="146"/>
      <c r="BK42" s="146"/>
      <c r="BL42" s="146"/>
      <c r="BM42" s="146"/>
      <c r="BN42" s="146"/>
      <c r="BO42" s="146"/>
      <c r="BP42" s="146"/>
      <c r="BQ42" s="146"/>
      <c r="BR42" s="146"/>
      <c r="BS42" s="146"/>
      <c r="BT42" s="146"/>
      <c r="BU42" s="146"/>
      <c r="BV42" s="146"/>
      <c r="BW42" s="146"/>
      <c r="BX42" s="146"/>
      <c r="BY42" s="146"/>
      <c r="BZ42" s="146"/>
      <c r="CA42" s="146"/>
      <c r="CB42" s="146"/>
      <c r="CC42" s="146"/>
      <c r="CD42" s="146"/>
      <c r="CE42" s="146"/>
      <c r="CF42" s="146"/>
      <c r="CG42" s="146"/>
      <c r="CH42" s="146"/>
      <c r="CI42" s="146"/>
      <c r="CJ42" s="146"/>
      <c r="CK42" s="146"/>
      <c r="CL42" s="146"/>
      <c r="CM42" s="146"/>
      <c r="CN42" s="146"/>
      <c r="CO42" s="146"/>
      <c r="CP42" s="146"/>
      <c r="CQ42" s="146"/>
      <c r="CR42" s="146"/>
      <c r="CS42" s="146"/>
      <c r="CT42" s="146"/>
      <c r="CU42" s="146"/>
      <c r="CV42" s="146"/>
      <c r="CW42" s="146"/>
      <c r="CX42" s="146"/>
      <c r="CY42" s="146"/>
      <c r="CZ42" s="146"/>
      <c r="DA42" s="146"/>
      <c r="DB42" s="146"/>
      <c r="DC42" s="146"/>
      <c r="DD42" s="146"/>
      <c r="DE42" s="146"/>
      <c r="DF42" s="146"/>
      <c r="DG42" s="146"/>
      <c r="DH42" s="146"/>
      <c r="DI42" s="146"/>
      <c r="DJ42" s="146"/>
      <c r="DK42" s="146"/>
      <c r="DL42" s="146"/>
      <c r="DM42" s="146"/>
      <c r="DN42" s="146"/>
      <c r="DO42" s="146"/>
      <c r="DP42" s="146"/>
      <c r="DQ42" s="146"/>
      <c r="DR42" s="146"/>
      <c r="DS42" s="146"/>
      <c r="DT42" s="146"/>
      <c r="DU42" s="146"/>
      <c r="DV42" s="146"/>
      <c r="DW42" s="146"/>
      <c r="DX42" s="146"/>
      <c r="DY42" s="146"/>
      <c r="DZ42" s="146"/>
      <c r="EA42" s="146"/>
      <c r="EB42" s="146"/>
      <c r="EC42" s="146"/>
      <c r="ED42" s="146"/>
      <c r="EE42" s="146"/>
      <c r="EF42" s="146"/>
      <c r="EG42" s="146"/>
      <c r="EH42" s="146"/>
      <c r="EI42" s="146"/>
      <c r="EJ42" s="146"/>
      <c r="EK42" s="146"/>
      <c r="EL42" s="146"/>
      <c r="EM42" s="146"/>
      <c r="EN42" s="146"/>
      <c r="EO42" s="146"/>
      <c r="EP42" s="146"/>
      <c r="EQ42" s="146"/>
      <c r="ER42" s="146"/>
      <c r="ES42" s="146"/>
      <c r="ET42" s="146"/>
      <c r="EU42" s="146"/>
      <c r="EV42" s="146"/>
      <c r="EW42" s="146"/>
      <c r="EX42" s="146"/>
      <c r="EY42" s="146"/>
      <c r="EZ42" s="146"/>
      <c r="FA42" s="146"/>
      <c r="FB42" s="146"/>
      <c r="FC42" s="146"/>
      <c r="FD42" s="146"/>
      <c r="FE42" s="146"/>
      <c r="FF42" s="146"/>
      <c r="FG42" s="146"/>
      <c r="FH42" s="146"/>
      <c r="FI42" s="146"/>
      <c r="FJ42" s="146"/>
      <c r="FK42" s="146"/>
      <c r="FL42" s="146"/>
      <c r="FM42" s="146"/>
      <c r="FN42" s="146"/>
      <c r="FO42" s="146"/>
      <c r="FP42" s="146"/>
      <c r="FQ42" s="146"/>
      <c r="FR42" s="146"/>
      <c r="FS42" s="146"/>
      <c r="FT42" s="146"/>
      <c r="FU42" s="146"/>
      <c r="FV42" s="146"/>
      <c r="FW42" s="146"/>
      <c r="FX42" s="146"/>
      <c r="FY42" s="146"/>
      <c r="FZ42" s="146"/>
      <c r="GA42" s="146"/>
      <c r="GB42" s="146"/>
      <c r="GC42" s="146"/>
      <c r="GD42" s="146"/>
      <c r="GE42" s="146"/>
      <c r="GF42" s="146"/>
      <c r="GG42" s="146"/>
      <c r="GH42" s="146"/>
      <c r="GI42" s="146"/>
      <c r="GJ42" s="146"/>
      <c r="GK42" s="146"/>
      <c r="GL42" s="146"/>
      <c r="GM42" s="146"/>
      <c r="GN42" s="146"/>
      <c r="GO42" s="146"/>
      <c r="GP42" s="146"/>
      <c r="GQ42" s="146"/>
      <c r="GR42" s="146"/>
      <c r="GS42" s="146"/>
      <c r="GT42" s="146"/>
      <c r="GU42" s="146"/>
      <c r="GV42" s="146"/>
      <c r="GW42" s="146"/>
      <c r="GX42" s="146"/>
      <c r="GY42" s="146"/>
      <c r="GZ42" s="146"/>
      <c r="HA42" s="146"/>
      <c r="HB42" s="146"/>
      <c r="HC42" s="146"/>
      <c r="HD42" s="146"/>
      <c r="HE42" s="146"/>
      <c r="HF42" s="146"/>
      <c r="HG42" s="146"/>
      <c r="HH42" s="146"/>
      <c r="HI42" s="146"/>
      <c r="HJ42" s="146"/>
      <c r="HK42" s="146"/>
      <c r="HL42" s="146"/>
      <c r="HM42" s="146"/>
      <c r="HN42" s="146"/>
      <c r="HO42" s="146"/>
      <c r="HP42" s="146"/>
      <c r="HQ42" s="146"/>
      <c r="HR42" s="146"/>
      <c r="HS42" s="146"/>
      <c r="HT42" s="146"/>
      <c r="HU42" s="146"/>
      <c r="HV42" s="146"/>
      <c r="HW42" s="146"/>
      <c r="HX42" s="146"/>
      <c r="HY42" s="146"/>
      <c r="HZ42" s="146"/>
      <c r="IA42" s="146"/>
      <c r="IB42" s="146"/>
      <c r="IC42" s="146"/>
      <c r="ID42" s="146"/>
      <c r="IE42" s="146"/>
      <c r="IF42" s="146"/>
      <c r="IG42" s="146"/>
      <c r="IH42" s="146"/>
      <c r="II42" s="146"/>
      <c r="IJ42" s="146"/>
      <c r="IK42" s="146"/>
      <c r="IL42" s="146"/>
      <c r="IM42" s="146"/>
      <c r="IN42" s="146"/>
      <c r="IO42" s="146"/>
      <c r="IP42" s="146"/>
      <c r="IQ42" s="146"/>
    </row>
    <row r="43" spans="1:251" x14ac:dyDescent="0.2">
      <c r="A43" s="145" t="s">
        <v>126</v>
      </c>
      <c r="B43" s="134">
        <v>40</v>
      </c>
      <c r="C43" s="132">
        <v>3.2</v>
      </c>
      <c r="D43" s="132">
        <v>0.4</v>
      </c>
      <c r="E43" s="132">
        <v>20.399999999999999</v>
      </c>
      <c r="F43" s="132">
        <v>100</v>
      </c>
      <c r="G43" s="134" t="s">
        <v>25</v>
      </c>
      <c r="H43" s="135" t="s">
        <v>26</v>
      </c>
    </row>
    <row r="44" spans="1:251" x14ac:dyDescent="0.2">
      <c r="A44" s="141" t="s">
        <v>27</v>
      </c>
      <c r="B44" s="142">
        <f t="shared" ref="B44:F44" si="5">SUM(B37:B43)</f>
        <v>910</v>
      </c>
      <c r="C44" s="142">
        <f t="shared" si="5"/>
        <v>31.880000000000003</v>
      </c>
      <c r="D44" s="142">
        <f t="shared" si="5"/>
        <v>26.389999999999993</v>
      </c>
      <c r="E44" s="142">
        <f t="shared" si="5"/>
        <v>120.38999999999999</v>
      </c>
      <c r="F44" s="142">
        <f t="shared" si="5"/>
        <v>878.59999999999991</v>
      </c>
      <c r="G44" s="129"/>
      <c r="H44" s="130"/>
    </row>
    <row r="45" spans="1:251" x14ac:dyDescent="0.2">
      <c r="A45" s="128" t="s">
        <v>179</v>
      </c>
      <c r="B45" s="128"/>
      <c r="C45" s="128"/>
      <c r="D45" s="128"/>
      <c r="E45" s="128"/>
      <c r="F45" s="128"/>
      <c r="G45" s="128"/>
      <c r="H45" s="128"/>
    </row>
    <row r="46" spans="1:251" x14ac:dyDescent="0.2">
      <c r="A46" s="130" t="s">
        <v>193</v>
      </c>
      <c r="B46" s="134">
        <v>80</v>
      </c>
      <c r="C46" s="132">
        <v>9.5399999999999991</v>
      </c>
      <c r="D46" s="132">
        <v>11.9</v>
      </c>
      <c r="E46" s="132">
        <v>40.9</v>
      </c>
      <c r="F46" s="132">
        <v>300.8</v>
      </c>
      <c r="G46" s="134" t="s">
        <v>194</v>
      </c>
      <c r="H46" s="135" t="s">
        <v>195</v>
      </c>
      <c r="I46" s="147"/>
      <c r="J46" s="147"/>
      <c r="K46" s="147"/>
      <c r="L46" s="147"/>
      <c r="M46" s="147"/>
      <c r="N46" s="147"/>
      <c r="O46" s="147"/>
      <c r="P46" s="147"/>
      <c r="Q46" s="147"/>
      <c r="R46" s="147"/>
      <c r="S46" s="147"/>
      <c r="T46" s="147"/>
      <c r="U46" s="147"/>
      <c r="V46" s="147"/>
      <c r="W46" s="147"/>
      <c r="X46" s="147"/>
      <c r="Y46" s="147"/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Y46" s="147"/>
      <c r="CZ46" s="147"/>
      <c r="DA46" s="147"/>
      <c r="DB46" s="147"/>
      <c r="DC46" s="147"/>
      <c r="DD46" s="147"/>
      <c r="DE46" s="147"/>
      <c r="DF46" s="147"/>
      <c r="DG46" s="147"/>
      <c r="DH46" s="147"/>
      <c r="DI46" s="147"/>
      <c r="DJ46" s="147"/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B46" s="147"/>
      <c r="EC46" s="147"/>
      <c r="ED46" s="147"/>
      <c r="EE46" s="147"/>
      <c r="EF46" s="147"/>
      <c r="EG46" s="147"/>
      <c r="EH46" s="147"/>
      <c r="EI46" s="147"/>
      <c r="EJ46" s="147"/>
      <c r="EK46" s="147"/>
      <c r="EL46" s="147"/>
      <c r="EM46" s="147"/>
      <c r="EN46" s="147"/>
      <c r="EO46" s="147"/>
      <c r="EP46" s="147"/>
      <c r="EQ46" s="147"/>
      <c r="ER46" s="147"/>
      <c r="ES46" s="147"/>
      <c r="ET46" s="147"/>
      <c r="EU46" s="147"/>
      <c r="EV46" s="147"/>
      <c r="EW46" s="147"/>
      <c r="EX46" s="147"/>
      <c r="EY46" s="147"/>
      <c r="EZ46" s="147"/>
      <c r="FA46" s="147"/>
      <c r="FB46" s="147"/>
      <c r="FC46" s="147"/>
      <c r="FD46" s="147"/>
      <c r="FE46" s="147"/>
      <c r="FF46" s="147"/>
      <c r="FG46" s="147"/>
      <c r="FH46" s="147"/>
      <c r="FI46" s="147"/>
      <c r="FJ46" s="147"/>
      <c r="FK46" s="147"/>
      <c r="FL46" s="147"/>
      <c r="FM46" s="147"/>
      <c r="FN46" s="147"/>
      <c r="FO46" s="147"/>
      <c r="FP46" s="147"/>
      <c r="FQ46" s="147"/>
      <c r="FR46" s="147"/>
      <c r="FS46" s="147"/>
      <c r="FT46" s="147"/>
      <c r="FU46" s="147"/>
      <c r="FV46" s="147"/>
      <c r="FW46" s="147"/>
      <c r="FX46" s="147"/>
      <c r="FY46" s="147"/>
      <c r="FZ46" s="147"/>
      <c r="GA46" s="147"/>
      <c r="GB46" s="147"/>
      <c r="GC46" s="147"/>
      <c r="GD46" s="147"/>
      <c r="GE46" s="147"/>
      <c r="GF46" s="147"/>
      <c r="GG46" s="147"/>
      <c r="GH46" s="147"/>
      <c r="GI46" s="147"/>
      <c r="GJ46" s="147"/>
      <c r="GK46" s="147"/>
      <c r="GL46" s="147"/>
      <c r="GM46" s="147"/>
      <c r="GN46" s="147"/>
      <c r="GO46" s="147"/>
      <c r="GP46" s="147"/>
      <c r="GQ46" s="147"/>
      <c r="GR46" s="147"/>
      <c r="GS46" s="147"/>
      <c r="GT46" s="147"/>
      <c r="GU46" s="147"/>
      <c r="GV46" s="147"/>
      <c r="GW46" s="147"/>
      <c r="GX46" s="147"/>
      <c r="GY46" s="147"/>
      <c r="GZ46" s="147"/>
      <c r="HA46" s="147"/>
      <c r="HB46" s="147"/>
      <c r="HC46" s="147"/>
      <c r="HD46" s="147"/>
      <c r="HE46" s="147"/>
      <c r="HF46" s="147"/>
      <c r="HG46" s="147"/>
      <c r="HH46" s="147"/>
      <c r="HI46" s="147"/>
      <c r="HJ46" s="147"/>
      <c r="HK46" s="147"/>
      <c r="HL46" s="147"/>
      <c r="HM46" s="147"/>
      <c r="HN46" s="147"/>
      <c r="HO46" s="147"/>
      <c r="HP46" s="147"/>
      <c r="HQ46" s="147"/>
      <c r="HR46" s="147"/>
      <c r="HS46" s="147"/>
      <c r="HT46" s="147"/>
      <c r="HU46" s="147"/>
      <c r="HV46" s="147"/>
      <c r="HW46" s="147"/>
      <c r="HX46" s="147"/>
      <c r="HY46" s="147"/>
      <c r="HZ46" s="147"/>
      <c r="IA46" s="147"/>
      <c r="IB46" s="147"/>
      <c r="IC46" s="147"/>
      <c r="ID46" s="147"/>
      <c r="IE46" s="147"/>
      <c r="IF46" s="147"/>
      <c r="IG46" s="147"/>
      <c r="IH46" s="147"/>
      <c r="II46" s="147"/>
      <c r="IJ46" s="147"/>
      <c r="IK46" s="147"/>
      <c r="IL46" s="147"/>
      <c r="IM46" s="147"/>
      <c r="IN46" s="147"/>
      <c r="IO46" s="147"/>
      <c r="IP46" s="147"/>
      <c r="IQ46" s="147"/>
    </row>
    <row r="47" spans="1:251" x14ac:dyDescent="0.2">
      <c r="A47" s="130" t="s">
        <v>180</v>
      </c>
      <c r="B47" s="132">
        <v>100</v>
      </c>
      <c r="C47" s="132">
        <v>0.04</v>
      </c>
      <c r="D47" s="132">
        <v>0.04</v>
      </c>
      <c r="E47" s="132">
        <v>9.8000000000000007</v>
      </c>
      <c r="F47" s="132">
        <v>47</v>
      </c>
      <c r="G47" s="134" t="s">
        <v>181</v>
      </c>
      <c r="H47" s="130" t="s">
        <v>182</v>
      </c>
      <c r="I47" s="147"/>
      <c r="J47" s="147"/>
      <c r="K47" s="147"/>
      <c r="L47" s="147"/>
      <c r="M47" s="147"/>
      <c r="N47" s="147"/>
      <c r="O47" s="147"/>
      <c r="P47" s="147"/>
      <c r="Q47" s="147"/>
      <c r="R47" s="147"/>
      <c r="S47" s="147"/>
      <c r="T47" s="147"/>
      <c r="U47" s="147"/>
      <c r="V47" s="147"/>
      <c r="W47" s="147"/>
      <c r="X47" s="147"/>
      <c r="Y47" s="147"/>
      <c r="Z47" s="147"/>
      <c r="AA47" s="147"/>
      <c r="AB47" s="147"/>
      <c r="AC47" s="147"/>
      <c r="AD47" s="147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  <c r="CQ47" s="147"/>
      <c r="CR47" s="147"/>
      <c r="CS47" s="147"/>
      <c r="CT47" s="147"/>
      <c r="CU47" s="147"/>
      <c r="CV47" s="147"/>
      <c r="CW47" s="147"/>
      <c r="CX47" s="147"/>
      <c r="CY47" s="147"/>
      <c r="CZ47" s="147"/>
      <c r="DA47" s="147"/>
      <c r="DB47" s="147"/>
      <c r="DC47" s="147"/>
      <c r="DD47" s="147"/>
      <c r="DE47" s="147"/>
      <c r="DF47" s="147"/>
      <c r="DG47" s="147"/>
      <c r="DH47" s="147"/>
      <c r="DI47" s="147"/>
      <c r="DJ47" s="147"/>
      <c r="DK47" s="147"/>
      <c r="DL47" s="147"/>
      <c r="DM47" s="147"/>
      <c r="DN47" s="147"/>
      <c r="DO47" s="147"/>
      <c r="DP47" s="147"/>
      <c r="DQ47" s="147"/>
      <c r="DR47" s="147"/>
      <c r="DS47" s="147"/>
      <c r="DT47" s="147"/>
      <c r="DU47" s="147"/>
      <c r="DV47" s="147"/>
      <c r="DW47" s="147"/>
      <c r="DX47" s="147"/>
      <c r="DY47" s="147"/>
      <c r="DZ47" s="147"/>
      <c r="EA47" s="147"/>
      <c r="EB47" s="147"/>
      <c r="EC47" s="147"/>
      <c r="ED47" s="147"/>
      <c r="EE47" s="147"/>
      <c r="EF47" s="147"/>
      <c r="EG47" s="147"/>
      <c r="EH47" s="147"/>
      <c r="EI47" s="147"/>
      <c r="EJ47" s="147"/>
      <c r="EK47" s="147"/>
      <c r="EL47" s="147"/>
      <c r="EM47" s="147"/>
      <c r="EN47" s="147"/>
      <c r="EO47" s="147"/>
      <c r="EP47" s="147"/>
      <c r="EQ47" s="147"/>
      <c r="ER47" s="147"/>
      <c r="ES47" s="147"/>
      <c r="ET47" s="147"/>
      <c r="EU47" s="147"/>
      <c r="EV47" s="147"/>
      <c r="EW47" s="147"/>
      <c r="EX47" s="147"/>
      <c r="EY47" s="147"/>
      <c r="EZ47" s="147"/>
      <c r="FA47" s="147"/>
      <c r="FB47" s="147"/>
      <c r="FC47" s="147"/>
      <c r="FD47" s="147"/>
      <c r="FE47" s="147"/>
      <c r="FF47" s="147"/>
      <c r="FG47" s="147"/>
      <c r="FH47" s="147"/>
      <c r="FI47" s="147"/>
      <c r="FJ47" s="147"/>
      <c r="FK47" s="147"/>
      <c r="FL47" s="147"/>
      <c r="FM47" s="147"/>
      <c r="FN47" s="147"/>
      <c r="FO47" s="147"/>
      <c r="FP47" s="147"/>
      <c r="FQ47" s="147"/>
      <c r="FR47" s="147"/>
      <c r="FS47" s="147"/>
      <c r="FT47" s="147"/>
      <c r="FU47" s="147"/>
      <c r="FV47" s="147"/>
      <c r="FW47" s="147"/>
      <c r="FX47" s="147"/>
      <c r="FY47" s="147"/>
      <c r="FZ47" s="147"/>
      <c r="GA47" s="147"/>
      <c r="GB47" s="147"/>
      <c r="GC47" s="147"/>
      <c r="GD47" s="147"/>
      <c r="GE47" s="147"/>
      <c r="GF47" s="147"/>
      <c r="GG47" s="147"/>
      <c r="GH47" s="147"/>
      <c r="GI47" s="147"/>
      <c r="GJ47" s="147"/>
      <c r="GK47" s="147"/>
      <c r="GL47" s="147"/>
      <c r="GM47" s="147"/>
      <c r="GN47" s="147"/>
      <c r="GO47" s="147"/>
      <c r="GP47" s="147"/>
      <c r="GQ47" s="147"/>
      <c r="GR47" s="147"/>
      <c r="GS47" s="147"/>
      <c r="GT47" s="147"/>
      <c r="GU47" s="147"/>
      <c r="GV47" s="147"/>
      <c r="GW47" s="147"/>
      <c r="GX47" s="147"/>
      <c r="GY47" s="147"/>
      <c r="GZ47" s="147"/>
      <c r="HA47" s="147"/>
      <c r="HB47" s="147"/>
      <c r="HC47" s="147"/>
      <c r="HD47" s="147"/>
      <c r="HE47" s="147"/>
      <c r="HF47" s="147"/>
      <c r="HG47" s="147"/>
      <c r="HH47" s="147"/>
      <c r="HI47" s="147"/>
      <c r="HJ47" s="147"/>
      <c r="HK47" s="147"/>
      <c r="HL47" s="147"/>
      <c r="HM47" s="147"/>
      <c r="HN47" s="147"/>
      <c r="HO47" s="147"/>
      <c r="HP47" s="147"/>
      <c r="HQ47" s="147"/>
      <c r="HR47" s="147"/>
      <c r="HS47" s="147"/>
      <c r="HT47" s="147"/>
      <c r="HU47" s="147"/>
      <c r="HV47" s="147"/>
      <c r="HW47" s="147"/>
      <c r="HX47" s="147"/>
      <c r="HY47" s="147"/>
      <c r="HZ47" s="147"/>
      <c r="IA47" s="147"/>
      <c r="IB47" s="147"/>
      <c r="IC47" s="147"/>
      <c r="ID47" s="147"/>
      <c r="IE47" s="147"/>
      <c r="IF47" s="147"/>
      <c r="IG47" s="147"/>
      <c r="IH47" s="147"/>
      <c r="II47" s="147"/>
      <c r="IJ47" s="147"/>
      <c r="IK47" s="147"/>
      <c r="IL47" s="147"/>
      <c r="IM47" s="147"/>
      <c r="IN47" s="147"/>
      <c r="IO47" s="147"/>
      <c r="IP47" s="147"/>
      <c r="IQ47" s="147"/>
    </row>
    <row r="48" spans="1:251" x14ac:dyDescent="0.2">
      <c r="A48" s="148" t="s">
        <v>21</v>
      </c>
      <c r="B48" s="132">
        <v>222</v>
      </c>
      <c r="C48" s="134">
        <v>0.13</v>
      </c>
      <c r="D48" s="134">
        <v>0.02</v>
      </c>
      <c r="E48" s="134">
        <v>15.2</v>
      </c>
      <c r="F48" s="134">
        <v>62</v>
      </c>
      <c r="G48" s="134" t="s">
        <v>22</v>
      </c>
      <c r="H48" s="145" t="s">
        <v>23</v>
      </c>
      <c r="I48" s="147"/>
      <c r="J48" s="147"/>
      <c r="K48" s="147"/>
      <c r="L48" s="147"/>
      <c r="M48" s="147"/>
      <c r="N48" s="147"/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7"/>
      <c r="AD48" s="147"/>
      <c r="AE48" s="147"/>
      <c r="AF48" s="147"/>
      <c r="AG48" s="147"/>
      <c r="AH48" s="147"/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  <c r="BI48" s="147"/>
      <c r="BJ48" s="147"/>
      <c r="BK48" s="147"/>
      <c r="BL48" s="147"/>
      <c r="BM48" s="147"/>
      <c r="BN48" s="147"/>
      <c r="BO48" s="147"/>
      <c r="BP48" s="147"/>
      <c r="BQ48" s="147"/>
      <c r="BR48" s="147"/>
      <c r="BS48" s="147"/>
      <c r="BT48" s="147"/>
      <c r="BU48" s="147"/>
      <c r="BV48" s="147"/>
      <c r="BW48" s="147"/>
      <c r="BX48" s="147"/>
      <c r="BY48" s="147"/>
      <c r="BZ48" s="147"/>
      <c r="CA48" s="147"/>
      <c r="CB48" s="147"/>
      <c r="CC48" s="147"/>
      <c r="CD48" s="147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7"/>
      <c r="DL48" s="147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7"/>
      <c r="ET48" s="147"/>
      <c r="EU48" s="147"/>
      <c r="EV48" s="147"/>
      <c r="EW48" s="147"/>
      <c r="EX48" s="147"/>
      <c r="EY48" s="147"/>
      <c r="EZ48" s="147"/>
      <c r="FA48" s="147"/>
      <c r="FB48" s="147"/>
      <c r="FC48" s="147"/>
      <c r="FD48" s="147"/>
      <c r="FE48" s="147"/>
      <c r="FF48" s="147"/>
      <c r="FG48" s="147"/>
      <c r="FH48" s="147"/>
      <c r="FI48" s="147"/>
      <c r="FJ48" s="147"/>
      <c r="FK48" s="147"/>
      <c r="FL48" s="147"/>
      <c r="FM48" s="147"/>
      <c r="FN48" s="147"/>
      <c r="FO48" s="147"/>
      <c r="FP48" s="147"/>
      <c r="FQ48" s="147"/>
      <c r="FR48" s="147"/>
      <c r="FS48" s="147"/>
      <c r="FT48" s="147"/>
      <c r="FU48" s="147"/>
      <c r="FV48" s="147"/>
      <c r="FW48" s="147"/>
      <c r="FX48" s="147"/>
      <c r="FY48" s="147"/>
      <c r="FZ48" s="147"/>
      <c r="GA48" s="147"/>
      <c r="GB48" s="147"/>
      <c r="GC48" s="147"/>
      <c r="GD48" s="147"/>
      <c r="GE48" s="147"/>
      <c r="GF48" s="147"/>
      <c r="GG48" s="147"/>
      <c r="GH48" s="147"/>
      <c r="GI48" s="147"/>
      <c r="GJ48" s="147"/>
      <c r="GK48" s="147"/>
      <c r="GL48" s="147"/>
      <c r="GM48" s="147"/>
      <c r="GN48" s="147"/>
      <c r="GO48" s="147"/>
      <c r="GP48" s="147"/>
      <c r="GQ48" s="147"/>
      <c r="GR48" s="147"/>
      <c r="GS48" s="147"/>
      <c r="GT48" s="147"/>
      <c r="GU48" s="147"/>
      <c r="GV48" s="147"/>
      <c r="GW48" s="147"/>
      <c r="GX48" s="147"/>
      <c r="GY48" s="147"/>
      <c r="GZ48" s="147"/>
      <c r="HA48" s="147"/>
      <c r="HB48" s="147"/>
      <c r="HC48" s="147"/>
      <c r="HD48" s="147"/>
      <c r="HE48" s="147"/>
      <c r="HF48" s="147"/>
      <c r="HG48" s="147"/>
      <c r="HH48" s="147"/>
      <c r="HI48" s="147"/>
      <c r="HJ48" s="147"/>
      <c r="HK48" s="147"/>
      <c r="HL48" s="147"/>
      <c r="HM48" s="147"/>
      <c r="HN48" s="147"/>
      <c r="HO48" s="147"/>
      <c r="HP48" s="147"/>
      <c r="HQ48" s="147"/>
      <c r="HR48" s="147"/>
      <c r="HS48" s="147"/>
      <c r="HT48" s="147"/>
      <c r="HU48" s="147"/>
      <c r="HV48" s="147"/>
      <c r="HW48" s="147"/>
      <c r="HX48" s="147"/>
      <c r="HY48" s="147"/>
      <c r="HZ48" s="147"/>
      <c r="IA48" s="147"/>
      <c r="IB48" s="147"/>
      <c r="IC48" s="147"/>
      <c r="ID48" s="147"/>
      <c r="IE48" s="147"/>
      <c r="IF48" s="147"/>
      <c r="IG48" s="147"/>
      <c r="IH48" s="147"/>
      <c r="II48" s="147"/>
      <c r="IJ48" s="147"/>
      <c r="IK48" s="147"/>
      <c r="IL48" s="147"/>
      <c r="IM48" s="147"/>
      <c r="IN48" s="147"/>
      <c r="IO48" s="147"/>
      <c r="IP48" s="147"/>
      <c r="IQ48" s="147"/>
    </row>
    <row r="49" spans="1:8" x14ac:dyDescent="0.2">
      <c r="A49" s="141" t="s">
        <v>27</v>
      </c>
      <c r="B49" s="129">
        <f t="shared" ref="B49:F49" si="6">SUM(B46:B48)</f>
        <v>402</v>
      </c>
      <c r="C49" s="129">
        <f t="shared" si="6"/>
        <v>9.7099999999999991</v>
      </c>
      <c r="D49" s="129">
        <f t="shared" si="6"/>
        <v>11.959999999999999</v>
      </c>
      <c r="E49" s="129">
        <f t="shared" si="6"/>
        <v>65.900000000000006</v>
      </c>
      <c r="F49" s="129">
        <f t="shared" si="6"/>
        <v>409.8</v>
      </c>
      <c r="G49" s="129"/>
      <c r="H49" s="130"/>
    </row>
    <row r="50" spans="1:8" x14ac:dyDescent="0.2">
      <c r="A50" s="141" t="s">
        <v>125</v>
      </c>
      <c r="B50" s="129">
        <f t="shared" ref="B50:F50" si="7">SUM(B35,B44,B49)</f>
        <v>1884</v>
      </c>
      <c r="C50" s="129">
        <f t="shared" si="7"/>
        <v>67.429999999999993</v>
      </c>
      <c r="D50" s="129">
        <f t="shared" si="7"/>
        <v>58.429999999999993</v>
      </c>
      <c r="E50" s="129">
        <f t="shared" si="7"/>
        <v>293.66999999999996</v>
      </c>
      <c r="F50" s="129">
        <f t="shared" si="7"/>
        <v>2011.3999999999999</v>
      </c>
      <c r="G50" s="129"/>
      <c r="H50" s="130"/>
    </row>
    <row r="51" spans="1:8" x14ac:dyDescent="0.2">
      <c r="A51" s="126" t="s">
        <v>43</v>
      </c>
      <c r="B51" s="126"/>
      <c r="C51" s="126"/>
      <c r="D51" s="126"/>
      <c r="E51" s="126"/>
      <c r="F51" s="126"/>
      <c r="G51" s="126"/>
      <c r="H51" s="126"/>
    </row>
    <row r="52" spans="1:8" ht="10.5" customHeight="1" x14ac:dyDescent="0.2">
      <c r="A52" s="128" t="s">
        <v>118</v>
      </c>
      <c r="B52" s="126" t="s">
        <v>149</v>
      </c>
      <c r="C52" s="126"/>
      <c r="D52" s="126"/>
      <c r="E52" s="126"/>
      <c r="F52" s="126"/>
      <c r="G52" s="128" t="s">
        <v>9</v>
      </c>
      <c r="H52" s="128" t="s">
        <v>122</v>
      </c>
    </row>
    <row r="53" spans="1:8" ht="11.45" customHeight="1" x14ac:dyDescent="0.2">
      <c r="A53" s="128"/>
      <c r="B53" s="129" t="s">
        <v>4</v>
      </c>
      <c r="C53" s="129" t="s">
        <v>150</v>
      </c>
      <c r="D53" s="129" t="s">
        <v>151</v>
      </c>
      <c r="E53" s="129" t="s">
        <v>121</v>
      </c>
      <c r="F53" s="129" t="s">
        <v>8</v>
      </c>
      <c r="G53" s="128"/>
      <c r="H53" s="128"/>
    </row>
    <row r="54" spans="1:8" x14ac:dyDescent="0.2">
      <c r="A54" s="128" t="s">
        <v>152</v>
      </c>
      <c r="B54" s="128"/>
      <c r="C54" s="128"/>
      <c r="D54" s="128"/>
      <c r="E54" s="128"/>
      <c r="F54" s="128"/>
      <c r="G54" s="128"/>
      <c r="H54" s="128"/>
    </row>
    <row r="55" spans="1:8" x14ac:dyDescent="0.2">
      <c r="A55" s="150" t="s">
        <v>196</v>
      </c>
      <c r="B55" s="151">
        <v>100</v>
      </c>
      <c r="C55" s="152">
        <v>11.3</v>
      </c>
      <c r="D55" s="152">
        <v>19.5</v>
      </c>
      <c r="E55" s="152">
        <v>2.9</v>
      </c>
      <c r="F55" s="152">
        <v>230.7</v>
      </c>
      <c r="G55" s="153" t="s">
        <v>197</v>
      </c>
      <c r="H55" s="154" t="s">
        <v>198</v>
      </c>
    </row>
    <row r="56" spans="1:8" ht="12.75" customHeight="1" x14ac:dyDescent="0.2">
      <c r="A56" s="135" t="s">
        <v>50</v>
      </c>
      <c r="B56" s="134">
        <v>180</v>
      </c>
      <c r="C56" s="132">
        <v>3.67</v>
      </c>
      <c r="D56" s="132">
        <v>5.76</v>
      </c>
      <c r="E56" s="132">
        <v>24.53</v>
      </c>
      <c r="F56" s="132">
        <v>164.7</v>
      </c>
      <c r="G56" s="134" t="s">
        <v>51</v>
      </c>
      <c r="H56" s="135" t="s">
        <v>52</v>
      </c>
    </row>
    <row r="57" spans="1:8" s="144" customFormat="1" ht="21.75" customHeight="1" x14ac:dyDescent="0.2">
      <c r="A57" s="145" t="s">
        <v>199</v>
      </c>
      <c r="B57" s="132">
        <v>100</v>
      </c>
      <c r="C57" s="131">
        <f>0.66/60*100</f>
        <v>1.1000000000000001</v>
      </c>
      <c r="D57" s="131">
        <f>0.12/60*100</f>
        <v>0.2</v>
      </c>
      <c r="E57" s="131">
        <f>2.28/60*100</f>
        <v>3.8</v>
      </c>
      <c r="F57" s="131">
        <f>13.2/60*100</f>
        <v>22</v>
      </c>
      <c r="G57" s="132" t="s">
        <v>137</v>
      </c>
      <c r="H57" s="135" t="s">
        <v>138</v>
      </c>
    </row>
    <row r="58" spans="1:8" x14ac:dyDescent="0.2">
      <c r="A58" s="145" t="s">
        <v>24</v>
      </c>
      <c r="B58" s="134">
        <v>60</v>
      </c>
      <c r="C58" s="131">
        <f>4/50*60</f>
        <v>4.8</v>
      </c>
      <c r="D58" s="131">
        <f>0.5/50*60</f>
        <v>0.6</v>
      </c>
      <c r="E58" s="131">
        <f>25.5/50*60</f>
        <v>30.6</v>
      </c>
      <c r="F58" s="131">
        <f>125/50*60</f>
        <v>150</v>
      </c>
      <c r="G58" s="134" t="s">
        <v>25</v>
      </c>
      <c r="H58" s="135" t="s">
        <v>26</v>
      </c>
    </row>
    <row r="59" spans="1:8" x14ac:dyDescent="0.2">
      <c r="A59" s="135" t="s">
        <v>38</v>
      </c>
      <c r="B59" s="134">
        <v>215</v>
      </c>
      <c r="C59" s="134">
        <v>7.0000000000000007E-2</v>
      </c>
      <c r="D59" s="134">
        <v>0.02</v>
      </c>
      <c r="E59" s="134">
        <v>15</v>
      </c>
      <c r="F59" s="134">
        <v>60</v>
      </c>
      <c r="G59" s="134" t="s">
        <v>39</v>
      </c>
      <c r="H59" s="130" t="s">
        <v>40</v>
      </c>
    </row>
    <row r="60" spans="1:8" x14ac:dyDescent="0.2">
      <c r="A60" s="141" t="s">
        <v>27</v>
      </c>
      <c r="B60" s="142">
        <f t="shared" ref="B60:F60" si="8">SUM(B55:B59)</f>
        <v>655</v>
      </c>
      <c r="C60" s="142">
        <f t="shared" si="8"/>
        <v>20.94</v>
      </c>
      <c r="D60" s="142">
        <f t="shared" si="8"/>
        <v>26.08</v>
      </c>
      <c r="E60" s="142">
        <f t="shared" si="8"/>
        <v>76.83</v>
      </c>
      <c r="F60" s="142">
        <f t="shared" si="8"/>
        <v>627.4</v>
      </c>
      <c r="G60" s="129"/>
      <c r="H60" s="130"/>
    </row>
    <row r="61" spans="1:8" ht="14.45" customHeight="1" x14ac:dyDescent="0.2">
      <c r="A61" s="126" t="s">
        <v>163</v>
      </c>
      <c r="B61" s="126"/>
      <c r="C61" s="126"/>
      <c r="D61" s="126"/>
      <c r="E61" s="126"/>
      <c r="F61" s="126"/>
      <c r="G61" s="126"/>
      <c r="H61" s="126"/>
    </row>
    <row r="62" spans="1:8" ht="13.5" customHeight="1" x14ac:dyDescent="0.2">
      <c r="A62" s="130" t="s">
        <v>200</v>
      </c>
      <c r="B62" s="155">
        <v>260</v>
      </c>
      <c r="C62" s="155">
        <v>1.74</v>
      </c>
      <c r="D62" s="155">
        <v>6.33</v>
      </c>
      <c r="E62" s="155">
        <v>11.16</v>
      </c>
      <c r="F62" s="155">
        <v>111.14</v>
      </c>
      <c r="G62" s="132" t="s">
        <v>271</v>
      </c>
      <c r="H62" s="148" t="s">
        <v>201</v>
      </c>
    </row>
    <row r="63" spans="1:8" ht="11.25" customHeight="1" x14ac:dyDescent="0.2">
      <c r="A63" s="130" t="s">
        <v>47</v>
      </c>
      <c r="B63" s="131">
        <v>100</v>
      </c>
      <c r="C63" s="156">
        <v>17.7</v>
      </c>
      <c r="D63" s="156">
        <v>12.7</v>
      </c>
      <c r="E63" s="156">
        <v>11.6</v>
      </c>
      <c r="F63" s="156">
        <v>231</v>
      </c>
      <c r="G63" s="157" t="s">
        <v>48</v>
      </c>
      <c r="H63" s="135" t="s">
        <v>49</v>
      </c>
    </row>
    <row r="64" spans="1:8" ht="20.25" customHeight="1" x14ac:dyDescent="0.2">
      <c r="A64" s="130" t="s">
        <v>72</v>
      </c>
      <c r="B64" s="158">
        <v>180</v>
      </c>
      <c r="C64" s="158">
        <v>4.38</v>
      </c>
      <c r="D64" s="158">
        <v>6.44</v>
      </c>
      <c r="E64" s="158">
        <v>44.02</v>
      </c>
      <c r="F64" s="158">
        <v>251.64</v>
      </c>
      <c r="G64" s="134" t="s">
        <v>86</v>
      </c>
      <c r="H64" s="130" t="s">
        <v>87</v>
      </c>
    </row>
    <row r="65" spans="1:251" x14ac:dyDescent="0.2">
      <c r="A65" s="130" t="s">
        <v>202</v>
      </c>
      <c r="B65" s="134">
        <v>200</v>
      </c>
      <c r="C65" s="134">
        <v>0</v>
      </c>
      <c r="D65" s="134">
        <v>0</v>
      </c>
      <c r="E65" s="134">
        <v>19.97</v>
      </c>
      <c r="F65" s="134">
        <v>76</v>
      </c>
      <c r="G65" s="134" t="s">
        <v>203</v>
      </c>
      <c r="H65" s="135" t="s">
        <v>204</v>
      </c>
    </row>
    <row r="66" spans="1:251" x14ac:dyDescent="0.2">
      <c r="A66" s="145" t="s">
        <v>41</v>
      </c>
      <c r="B66" s="132">
        <v>40</v>
      </c>
      <c r="C66" s="132">
        <v>2.6</v>
      </c>
      <c r="D66" s="132">
        <v>0.4</v>
      </c>
      <c r="E66" s="132">
        <v>17.2</v>
      </c>
      <c r="F66" s="132">
        <v>85</v>
      </c>
      <c r="G66" s="132" t="s">
        <v>25</v>
      </c>
      <c r="H66" s="130" t="s">
        <v>42</v>
      </c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X66" s="146"/>
      <c r="AY66" s="146"/>
      <c r="AZ66" s="146"/>
      <c r="BA66" s="146"/>
      <c r="BB66" s="146"/>
      <c r="BC66" s="146"/>
      <c r="BD66" s="146"/>
      <c r="BE66" s="146"/>
      <c r="BF66" s="146"/>
      <c r="BG66" s="146"/>
      <c r="BH66" s="146"/>
      <c r="BI66" s="146"/>
      <c r="BJ66" s="146"/>
      <c r="BK66" s="146"/>
      <c r="BL66" s="146"/>
      <c r="BM66" s="146"/>
      <c r="BN66" s="146"/>
      <c r="BO66" s="146"/>
      <c r="BP66" s="146"/>
      <c r="BQ66" s="146"/>
      <c r="BR66" s="146"/>
      <c r="BS66" s="146"/>
      <c r="BT66" s="146"/>
      <c r="BU66" s="146"/>
      <c r="BV66" s="146"/>
      <c r="BW66" s="146"/>
      <c r="BX66" s="146"/>
      <c r="BY66" s="146"/>
      <c r="BZ66" s="146"/>
      <c r="CA66" s="146"/>
      <c r="CB66" s="146"/>
      <c r="CC66" s="146"/>
      <c r="CD66" s="146"/>
      <c r="CE66" s="146"/>
      <c r="CF66" s="146"/>
      <c r="CG66" s="146"/>
      <c r="CH66" s="146"/>
      <c r="CI66" s="146"/>
      <c r="CJ66" s="146"/>
      <c r="CK66" s="146"/>
      <c r="CL66" s="146"/>
      <c r="CM66" s="146"/>
      <c r="CN66" s="146"/>
      <c r="CO66" s="146"/>
      <c r="CP66" s="146"/>
      <c r="CQ66" s="146"/>
      <c r="CR66" s="146"/>
      <c r="CS66" s="146"/>
      <c r="CT66" s="146"/>
      <c r="CU66" s="146"/>
      <c r="CV66" s="146"/>
      <c r="CW66" s="146"/>
      <c r="CX66" s="146"/>
      <c r="CY66" s="146"/>
      <c r="CZ66" s="146"/>
      <c r="DA66" s="146"/>
      <c r="DB66" s="146"/>
      <c r="DC66" s="146"/>
      <c r="DD66" s="146"/>
      <c r="DE66" s="146"/>
      <c r="DF66" s="146"/>
      <c r="DG66" s="146"/>
      <c r="DH66" s="146"/>
      <c r="DI66" s="146"/>
      <c r="DJ66" s="146"/>
      <c r="DK66" s="146"/>
      <c r="DL66" s="146"/>
      <c r="DM66" s="146"/>
      <c r="DN66" s="146"/>
      <c r="DO66" s="146"/>
      <c r="DP66" s="146"/>
      <c r="DQ66" s="146"/>
      <c r="DR66" s="146"/>
      <c r="DS66" s="146"/>
      <c r="DT66" s="146"/>
      <c r="DU66" s="146"/>
      <c r="DV66" s="146"/>
      <c r="DW66" s="146"/>
      <c r="DX66" s="146"/>
      <c r="DY66" s="146"/>
      <c r="DZ66" s="146"/>
      <c r="EA66" s="146"/>
      <c r="EB66" s="146"/>
      <c r="EC66" s="146"/>
      <c r="ED66" s="146"/>
      <c r="EE66" s="146"/>
      <c r="EF66" s="146"/>
      <c r="EG66" s="146"/>
      <c r="EH66" s="146"/>
      <c r="EI66" s="146"/>
      <c r="EJ66" s="146"/>
      <c r="EK66" s="146"/>
      <c r="EL66" s="146"/>
      <c r="EM66" s="146"/>
      <c r="EN66" s="146"/>
      <c r="EO66" s="146"/>
      <c r="EP66" s="146"/>
      <c r="EQ66" s="146"/>
      <c r="ER66" s="146"/>
      <c r="ES66" s="146"/>
      <c r="ET66" s="146"/>
      <c r="EU66" s="146"/>
      <c r="EV66" s="146"/>
      <c r="EW66" s="146"/>
      <c r="EX66" s="146"/>
      <c r="EY66" s="146"/>
      <c r="EZ66" s="146"/>
      <c r="FA66" s="146"/>
      <c r="FB66" s="146"/>
      <c r="FC66" s="146"/>
      <c r="FD66" s="146"/>
      <c r="FE66" s="146"/>
      <c r="FF66" s="146"/>
      <c r="FG66" s="146"/>
      <c r="FH66" s="146"/>
      <c r="FI66" s="146"/>
      <c r="FJ66" s="146"/>
      <c r="FK66" s="146"/>
      <c r="FL66" s="146"/>
      <c r="FM66" s="146"/>
      <c r="FN66" s="146"/>
      <c r="FO66" s="146"/>
      <c r="FP66" s="146"/>
      <c r="FQ66" s="146"/>
      <c r="FR66" s="146"/>
      <c r="FS66" s="146"/>
      <c r="FT66" s="146"/>
      <c r="FU66" s="146"/>
      <c r="FV66" s="146"/>
      <c r="FW66" s="146"/>
      <c r="FX66" s="146"/>
      <c r="FY66" s="146"/>
      <c r="FZ66" s="146"/>
      <c r="GA66" s="146"/>
      <c r="GB66" s="146"/>
      <c r="GC66" s="146"/>
      <c r="GD66" s="146"/>
      <c r="GE66" s="146"/>
      <c r="GF66" s="146"/>
      <c r="GG66" s="146"/>
      <c r="GH66" s="146"/>
      <c r="GI66" s="146"/>
      <c r="GJ66" s="146"/>
      <c r="GK66" s="146"/>
      <c r="GL66" s="146"/>
      <c r="GM66" s="146"/>
      <c r="GN66" s="146"/>
      <c r="GO66" s="146"/>
      <c r="GP66" s="146"/>
      <c r="GQ66" s="146"/>
      <c r="GR66" s="146"/>
      <c r="GS66" s="146"/>
      <c r="GT66" s="146"/>
      <c r="GU66" s="146"/>
      <c r="GV66" s="146"/>
      <c r="GW66" s="146"/>
      <c r="GX66" s="146"/>
      <c r="GY66" s="146"/>
      <c r="GZ66" s="146"/>
      <c r="HA66" s="146"/>
      <c r="HB66" s="146"/>
      <c r="HC66" s="146"/>
      <c r="HD66" s="146"/>
      <c r="HE66" s="146"/>
      <c r="HF66" s="146"/>
      <c r="HG66" s="146"/>
      <c r="HH66" s="146"/>
      <c r="HI66" s="146"/>
      <c r="HJ66" s="146"/>
      <c r="HK66" s="146"/>
      <c r="HL66" s="146"/>
      <c r="HM66" s="146"/>
      <c r="HN66" s="146"/>
      <c r="HO66" s="146"/>
      <c r="HP66" s="146"/>
      <c r="HQ66" s="146"/>
      <c r="HR66" s="146"/>
      <c r="HS66" s="146"/>
      <c r="HT66" s="146"/>
      <c r="HU66" s="146"/>
      <c r="HV66" s="146"/>
      <c r="HW66" s="146"/>
      <c r="HX66" s="146"/>
      <c r="HY66" s="146"/>
      <c r="HZ66" s="146"/>
      <c r="IA66" s="146"/>
      <c r="IB66" s="146"/>
      <c r="IC66" s="146"/>
      <c r="ID66" s="146"/>
      <c r="IE66" s="146"/>
      <c r="IF66" s="146"/>
      <c r="IG66" s="146"/>
      <c r="IH66" s="146"/>
      <c r="II66" s="146"/>
      <c r="IJ66" s="146"/>
      <c r="IK66" s="146"/>
      <c r="IL66" s="146"/>
      <c r="IM66" s="146"/>
      <c r="IN66" s="146"/>
      <c r="IO66" s="146"/>
      <c r="IP66" s="146"/>
      <c r="IQ66" s="146"/>
    </row>
    <row r="67" spans="1:251" x14ac:dyDescent="0.2">
      <c r="A67" s="145" t="s">
        <v>126</v>
      </c>
      <c r="B67" s="134">
        <v>40</v>
      </c>
      <c r="C67" s="132">
        <v>3.2</v>
      </c>
      <c r="D67" s="132">
        <v>0.4</v>
      </c>
      <c r="E67" s="132">
        <v>20.399999999999999</v>
      </c>
      <c r="F67" s="132">
        <v>100</v>
      </c>
      <c r="G67" s="134" t="s">
        <v>25</v>
      </c>
      <c r="H67" s="135" t="s">
        <v>26</v>
      </c>
    </row>
    <row r="68" spans="1:251" x14ac:dyDescent="0.2">
      <c r="A68" s="141" t="s">
        <v>27</v>
      </c>
      <c r="B68" s="142">
        <f t="shared" ref="B68:F68" si="9">SUM(B62:B67)</f>
        <v>820</v>
      </c>
      <c r="C68" s="142">
        <f t="shared" si="9"/>
        <v>29.619999999999997</v>
      </c>
      <c r="D68" s="142">
        <f t="shared" si="9"/>
        <v>26.27</v>
      </c>
      <c r="E68" s="142">
        <f t="shared" si="9"/>
        <v>124.35</v>
      </c>
      <c r="F68" s="142">
        <f t="shared" si="9"/>
        <v>854.78</v>
      </c>
      <c r="G68" s="129"/>
      <c r="H68" s="130"/>
    </row>
    <row r="69" spans="1:251" x14ac:dyDescent="0.2">
      <c r="A69" s="128" t="s">
        <v>179</v>
      </c>
      <c r="B69" s="128"/>
      <c r="C69" s="128"/>
      <c r="D69" s="128"/>
      <c r="E69" s="128"/>
      <c r="F69" s="128"/>
      <c r="G69" s="128"/>
      <c r="H69" s="128"/>
    </row>
    <row r="70" spans="1:251" s="146" customFormat="1" x14ac:dyDescent="0.2">
      <c r="A70" s="145" t="s">
        <v>205</v>
      </c>
      <c r="B70" s="132">
        <v>100</v>
      </c>
      <c r="C70" s="131">
        <v>8.64</v>
      </c>
      <c r="D70" s="131">
        <v>9.85</v>
      </c>
      <c r="E70" s="131">
        <v>45.53</v>
      </c>
      <c r="F70" s="131">
        <v>292.98</v>
      </c>
      <c r="G70" s="132" t="s">
        <v>206</v>
      </c>
      <c r="H70" s="130" t="s">
        <v>207</v>
      </c>
    </row>
    <row r="71" spans="1:251" x14ac:dyDescent="0.2">
      <c r="A71" s="130" t="s">
        <v>180</v>
      </c>
      <c r="B71" s="132">
        <v>100</v>
      </c>
      <c r="C71" s="132">
        <v>0.04</v>
      </c>
      <c r="D71" s="132">
        <v>0.04</v>
      </c>
      <c r="E71" s="132">
        <v>9.8000000000000007</v>
      </c>
      <c r="F71" s="132">
        <v>47</v>
      </c>
      <c r="G71" s="134" t="s">
        <v>181</v>
      </c>
      <c r="H71" s="130" t="s">
        <v>182</v>
      </c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7"/>
      <c r="AE71" s="147"/>
      <c r="AF71" s="147"/>
      <c r="AG71" s="147"/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  <c r="BI71" s="147"/>
      <c r="BJ71" s="147"/>
      <c r="BK71" s="147"/>
      <c r="BL71" s="147"/>
      <c r="BM71" s="147"/>
      <c r="BN71" s="147"/>
      <c r="BO71" s="147"/>
      <c r="BP71" s="147"/>
      <c r="BQ71" s="147"/>
      <c r="BR71" s="147"/>
      <c r="BS71" s="147"/>
      <c r="BT71" s="147"/>
      <c r="BU71" s="147"/>
      <c r="BV71" s="147"/>
      <c r="BW71" s="147"/>
      <c r="BX71" s="147"/>
      <c r="BY71" s="147"/>
      <c r="BZ71" s="147"/>
      <c r="CA71" s="147"/>
      <c r="CB71" s="147"/>
      <c r="CC71" s="147"/>
      <c r="CD71" s="147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7"/>
      <c r="DL71" s="147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7"/>
      <c r="ET71" s="147"/>
      <c r="EU71" s="147"/>
      <c r="EV71" s="147"/>
      <c r="EW71" s="147"/>
      <c r="EX71" s="147"/>
      <c r="EY71" s="147"/>
      <c r="EZ71" s="147"/>
      <c r="FA71" s="147"/>
      <c r="FB71" s="147"/>
      <c r="FC71" s="147"/>
      <c r="FD71" s="147"/>
      <c r="FE71" s="147"/>
      <c r="FF71" s="147"/>
      <c r="FG71" s="147"/>
      <c r="FH71" s="147"/>
      <c r="FI71" s="147"/>
      <c r="FJ71" s="147"/>
      <c r="FK71" s="147"/>
      <c r="FL71" s="147"/>
      <c r="FM71" s="147"/>
      <c r="FN71" s="147"/>
      <c r="FO71" s="147"/>
      <c r="FP71" s="147"/>
      <c r="FQ71" s="147"/>
      <c r="FR71" s="147"/>
      <c r="FS71" s="147"/>
      <c r="FT71" s="147"/>
      <c r="FU71" s="147"/>
      <c r="FV71" s="147"/>
      <c r="FW71" s="147"/>
      <c r="FX71" s="147"/>
      <c r="FY71" s="147"/>
      <c r="FZ71" s="147"/>
      <c r="GA71" s="147"/>
      <c r="GB71" s="147"/>
      <c r="GC71" s="147"/>
      <c r="GD71" s="147"/>
      <c r="GE71" s="147"/>
      <c r="GF71" s="147"/>
      <c r="GG71" s="147"/>
      <c r="GH71" s="147"/>
      <c r="GI71" s="147"/>
      <c r="GJ71" s="147"/>
      <c r="GK71" s="147"/>
      <c r="GL71" s="147"/>
      <c r="GM71" s="147"/>
      <c r="GN71" s="147"/>
      <c r="GO71" s="147"/>
      <c r="GP71" s="147"/>
      <c r="GQ71" s="147"/>
      <c r="GR71" s="147"/>
      <c r="GS71" s="147"/>
      <c r="GT71" s="147"/>
      <c r="GU71" s="147"/>
      <c r="GV71" s="147"/>
      <c r="GW71" s="147"/>
      <c r="GX71" s="147"/>
      <c r="GY71" s="147"/>
      <c r="GZ71" s="147"/>
      <c r="HA71" s="147"/>
      <c r="HB71" s="147"/>
      <c r="HC71" s="147"/>
      <c r="HD71" s="147"/>
      <c r="HE71" s="147"/>
      <c r="HF71" s="147"/>
      <c r="HG71" s="147"/>
      <c r="HH71" s="147"/>
      <c r="HI71" s="147"/>
      <c r="HJ71" s="147"/>
      <c r="HK71" s="147"/>
      <c r="HL71" s="147"/>
      <c r="HM71" s="147"/>
      <c r="HN71" s="147"/>
      <c r="HO71" s="147"/>
      <c r="HP71" s="147"/>
      <c r="HQ71" s="147"/>
      <c r="HR71" s="147"/>
      <c r="HS71" s="147"/>
      <c r="HT71" s="147"/>
      <c r="HU71" s="147"/>
      <c r="HV71" s="147"/>
      <c r="HW71" s="147"/>
      <c r="HX71" s="147"/>
      <c r="HY71" s="147"/>
      <c r="HZ71" s="147"/>
      <c r="IA71" s="147"/>
      <c r="IB71" s="147"/>
      <c r="IC71" s="147"/>
      <c r="ID71" s="147"/>
      <c r="IE71" s="147"/>
      <c r="IF71" s="147"/>
      <c r="IG71" s="147"/>
      <c r="IH71" s="147"/>
      <c r="II71" s="147"/>
      <c r="IJ71" s="147"/>
      <c r="IK71" s="147"/>
      <c r="IL71" s="147"/>
      <c r="IM71" s="147"/>
      <c r="IN71" s="147"/>
      <c r="IO71" s="147"/>
      <c r="IP71" s="147"/>
      <c r="IQ71" s="147"/>
    </row>
    <row r="72" spans="1:251" x14ac:dyDescent="0.2">
      <c r="A72" s="148" t="s">
        <v>21</v>
      </c>
      <c r="B72" s="132">
        <v>222</v>
      </c>
      <c r="C72" s="134">
        <v>0.13</v>
      </c>
      <c r="D72" s="134">
        <v>0.02</v>
      </c>
      <c r="E72" s="134">
        <v>15.2</v>
      </c>
      <c r="F72" s="134">
        <v>62</v>
      </c>
      <c r="G72" s="134" t="s">
        <v>22</v>
      </c>
      <c r="H72" s="145" t="s">
        <v>23</v>
      </c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47"/>
      <c r="AE72" s="147"/>
      <c r="AF72" s="147"/>
      <c r="AG72" s="147"/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  <c r="BI72" s="147"/>
      <c r="BJ72" s="147"/>
      <c r="BK72" s="147"/>
      <c r="BL72" s="147"/>
      <c r="BM72" s="147"/>
      <c r="BN72" s="147"/>
      <c r="BO72" s="147"/>
      <c r="BP72" s="147"/>
      <c r="BQ72" s="147"/>
      <c r="BR72" s="147"/>
      <c r="BS72" s="147"/>
      <c r="BT72" s="147"/>
      <c r="BU72" s="147"/>
      <c r="BV72" s="147"/>
      <c r="BW72" s="147"/>
      <c r="BX72" s="147"/>
      <c r="BY72" s="147"/>
      <c r="BZ72" s="147"/>
      <c r="CA72" s="147"/>
      <c r="CB72" s="147"/>
      <c r="CC72" s="147"/>
      <c r="CD72" s="147"/>
      <c r="CE72" s="147"/>
      <c r="CF72" s="147"/>
      <c r="CG72" s="147"/>
      <c r="CH72" s="147"/>
      <c r="CI72" s="147"/>
      <c r="CJ72" s="147"/>
      <c r="CK72" s="147"/>
      <c r="CL72" s="147"/>
      <c r="CM72" s="147"/>
      <c r="CN72" s="147"/>
      <c r="CO72" s="147"/>
      <c r="CP72" s="147"/>
      <c r="CQ72" s="147"/>
      <c r="CR72" s="147"/>
      <c r="CS72" s="147"/>
      <c r="CT72" s="147"/>
      <c r="CU72" s="147"/>
      <c r="CV72" s="147"/>
      <c r="CW72" s="147"/>
      <c r="CX72" s="147"/>
      <c r="CY72" s="147"/>
      <c r="CZ72" s="147"/>
      <c r="DA72" s="147"/>
      <c r="DB72" s="147"/>
      <c r="DC72" s="147"/>
      <c r="DD72" s="147"/>
      <c r="DE72" s="147"/>
      <c r="DF72" s="147"/>
      <c r="DG72" s="147"/>
      <c r="DH72" s="147"/>
      <c r="DI72" s="147"/>
      <c r="DJ72" s="147"/>
      <c r="DK72" s="147"/>
      <c r="DL72" s="147"/>
      <c r="DM72" s="147"/>
      <c r="DN72" s="147"/>
      <c r="DO72" s="147"/>
      <c r="DP72" s="147"/>
      <c r="DQ72" s="147"/>
      <c r="DR72" s="147"/>
      <c r="DS72" s="147"/>
      <c r="DT72" s="147"/>
      <c r="DU72" s="147"/>
      <c r="DV72" s="147"/>
      <c r="DW72" s="147"/>
      <c r="DX72" s="147"/>
      <c r="DY72" s="147"/>
      <c r="DZ72" s="147"/>
      <c r="EA72" s="147"/>
      <c r="EB72" s="147"/>
      <c r="EC72" s="147"/>
      <c r="ED72" s="147"/>
      <c r="EE72" s="147"/>
      <c r="EF72" s="147"/>
      <c r="EG72" s="147"/>
      <c r="EH72" s="147"/>
      <c r="EI72" s="147"/>
      <c r="EJ72" s="147"/>
      <c r="EK72" s="147"/>
      <c r="EL72" s="147"/>
      <c r="EM72" s="147"/>
      <c r="EN72" s="147"/>
      <c r="EO72" s="147"/>
      <c r="EP72" s="147"/>
      <c r="EQ72" s="147"/>
      <c r="ER72" s="147"/>
      <c r="ES72" s="147"/>
      <c r="ET72" s="147"/>
      <c r="EU72" s="147"/>
      <c r="EV72" s="147"/>
      <c r="EW72" s="147"/>
      <c r="EX72" s="147"/>
      <c r="EY72" s="147"/>
      <c r="EZ72" s="147"/>
      <c r="FA72" s="147"/>
      <c r="FB72" s="147"/>
      <c r="FC72" s="147"/>
      <c r="FD72" s="147"/>
      <c r="FE72" s="147"/>
      <c r="FF72" s="147"/>
      <c r="FG72" s="147"/>
      <c r="FH72" s="147"/>
      <c r="FI72" s="147"/>
      <c r="FJ72" s="147"/>
      <c r="FK72" s="147"/>
      <c r="FL72" s="147"/>
      <c r="FM72" s="147"/>
      <c r="FN72" s="147"/>
      <c r="FO72" s="147"/>
      <c r="FP72" s="147"/>
      <c r="FQ72" s="147"/>
      <c r="FR72" s="147"/>
      <c r="FS72" s="147"/>
      <c r="FT72" s="147"/>
      <c r="FU72" s="147"/>
      <c r="FV72" s="147"/>
      <c r="FW72" s="147"/>
      <c r="FX72" s="147"/>
      <c r="FY72" s="147"/>
      <c r="FZ72" s="147"/>
      <c r="GA72" s="147"/>
      <c r="GB72" s="147"/>
      <c r="GC72" s="147"/>
      <c r="GD72" s="147"/>
      <c r="GE72" s="147"/>
      <c r="GF72" s="147"/>
      <c r="GG72" s="147"/>
      <c r="GH72" s="147"/>
      <c r="GI72" s="147"/>
      <c r="GJ72" s="147"/>
      <c r="GK72" s="147"/>
      <c r="GL72" s="147"/>
      <c r="GM72" s="147"/>
      <c r="GN72" s="147"/>
      <c r="GO72" s="147"/>
      <c r="GP72" s="147"/>
      <c r="GQ72" s="147"/>
      <c r="GR72" s="147"/>
      <c r="GS72" s="147"/>
      <c r="GT72" s="147"/>
      <c r="GU72" s="147"/>
      <c r="GV72" s="147"/>
      <c r="GW72" s="147"/>
      <c r="GX72" s="147"/>
      <c r="GY72" s="147"/>
      <c r="GZ72" s="147"/>
      <c r="HA72" s="147"/>
      <c r="HB72" s="147"/>
      <c r="HC72" s="147"/>
      <c r="HD72" s="147"/>
      <c r="HE72" s="147"/>
      <c r="HF72" s="147"/>
      <c r="HG72" s="147"/>
      <c r="HH72" s="147"/>
      <c r="HI72" s="147"/>
      <c r="HJ72" s="147"/>
      <c r="HK72" s="147"/>
      <c r="HL72" s="147"/>
      <c r="HM72" s="147"/>
      <c r="HN72" s="147"/>
      <c r="HO72" s="147"/>
      <c r="HP72" s="147"/>
      <c r="HQ72" s="147"/>
      <c r="HR72" s="147"/>
      <c r="HS72" s="147"/>
      <c r="HT72" s="147"/>
      <c r="HU72" s="147"/>
      <c r="HV72" s="147"/>
      <c r="HW72" s="147"/>
      <c r="HX72" s="147"/>
      <c r="HY72" s="147"/>
      <c r="HZ72" s="147"/>
      <c r="IA72" s="147"/>
      <c r="IB72" s="147"/>
      <c r="IC72" s="147"/>
      <c r="ID72" s="147"/>
      <c r="IE72" s="147"/>
      <c r="IF72" s="147"/>
      <c r="IG72" s="147"/>
      <c r="IH72" s="147"/>
      <c r="II72" s="147"/>
      <c r="IJ72" s="147"/>
      <c r="IK72" s="147"/>
      <c r="IL72" s="147"/>
      <c r="IM72" s="147"/>
      <c r="IN72" s="147"/>
      <c r="IO72" s="147"/>
      <c r="IP72" s="147"/>
      <c r="IQ72" s="147"/>
    </row>
    <row r="73" spans="1:251" x14ac:dyDescent="0.2">
      <c r="A73" s="141" t="s">
        <v>27</v>
      </c>
      <c r="B73" s="129">
        <f t="shared" ref="B73:F73" si="10">SUM(B70:B72)</f>
        <v>422</v>
      </c>
      <c r="C73" s="129">
        <f t="shared" si="10"/>
        <v>8.81</v>
      </c>
      <c r="D73" s="129">
        <f t="shared" si="10"/>
        <v>9.9099999999999984</v>
      </c>
      <c r="E73" s="129">
        <f t="shared" si="10"/>
        <v>70.53</v>
      </c>
      <c r="F73" s="129">
        <f t="shared" si="10"/>
        <v>401.98</v>
      </c>
      <c r="G73" s="129"/>
      <c r="H73" s="130"/>
    </row>
    <row r="74" spans="1:251" x14ac:dyDescent="0.2">
      <c r="A74" s="141" t="s">
        <v>125</v>
      </c>
      <c r="B74" s="129">
        <f t="shared" ref="B74:F74" si="11">SUM(B60,B68,B73)</f>
        <v>1897</v>
      </c>
      <c r="C74" s="129">
        <f t="shared" si="11"/>
        <v>59.370000000000005</v>
      </c>
      <c r="D74" s="129">
        <f t="shared" si="11"/>
        <v>62.259999999999991</v>
      </c>
      <c r="E74" s="129">
        <f t="shared" si="11"/>
        <v>271.71000000000004</v>
      </c>
      <c r="F74" s="129">
        <f t="shared" si="11"/>
        <v>1884.1599999999999</v>
      </c>
      <c r="G74" s="129"/>
      <c r="H74" s="130"/>
    </row>
    <row r="75" spans="1:251" x14ac:dyDescent="0.2">
      <c r="A75" s="126" t="s">
        <v>53</v>
      </c>
      <c r="B75" s="126"/>
      <c r="C75" s="126"/>
      <c r="D75" s="126"/>
      <c r="E75" s="126"/>
      <c r="F75" s="126"/>
      <c r="G75" s="126"/>
      <c r="H75" s="126"/>
    </row>
    <row r="76" spans="1:251" x14ac:dyDescent="0.2">
      <c r="A76" s="128" t="s">
        <v>118</v>
      </c>
      <c r="B76" s="126" t="s">
        <v>149</v>
      </c>
      <c r="C76" s="126"/>
      <c r="D76" s="126"/>
      <c r="E76" s="126"/>
      <c r="F76" s="126"/>
      <c r="G76" s="128" t="s">
        <v>9</v>
      </c>
      <c r="H76" s="128" t="s">
        <v>122</v>
      </c>
    </row>
    <row r="77" spans="1:251" ht="11.45" customHeight="1" x14ac:dyDescent="0.2">
      <c r="A77" s="128"/>
      <c r="B77" s="129" t="s">
        <v>4</v>
      </c>
      <c r="C77" s="129" t="s">
        <v>150</v>
      </c>
      <c r="D77" s="129" t="s">
        <v>151</v>
      </c>
      <c r="E77" s="129" t="s">
        <v>121</v>
      </c>
      <c r="F77" s="129" t="s">
        <v>8</v>
      </c>
      <c r="G77" s="128"/>
      <c r="H77" s="128"/>
    </row>
    <row r="78" spans="1:251" x14ac:dyDescent="0.2">
      <c r="A78" s="128" t="s">
        <v>152</v>
      </c>
      <c r="B78" s="128"/>
      <c r="C78" s="128"/>
      <c r="D78" s="128"/>
      <c r="E78" s="128"/>
      <c r="F78" s="128"/>
      <c r="G78" s="128"/>
      <c r="H78" s="128"/>
    </row>
    <row r="79" spans="1:251" x14ac:dyDescent="0.2">
      <c r="A79" s="130" t="s">
        <v>208</v>
      </c>
      <c r="B79" s="132">
        <v>250</v>
      </c>
      <c r="C79" s="131">
        <v>16.91</v>
      </c>
      <c r="D79" s="131">
        <v>19.899999999999999</v>
      </c>
      <c r="E79" s="131">
        <v>42.64</v>
      </c>
      <c r="F79" s="131">
        <v>418</v>
      </c>
      <c r="G79" s="134" t="s">
        <v>272</v>
      </c>
      <c r="H79" s="130" t="s">
        <v>209</v>
      </c>
    </row>
    <row r="80" spans="1:251" s="160" customFormat="1" x14ac:dyDescent="0.25">
      <c r="A80" s="159" t="s">
        <v>210</v>
      </c>
      <c r="B80" s="138">
        <v>100</v>
      </c>
      <c r="C80" s="131">
        <v>12.03</v>
      </c>
      <c r="D80" s="131">
        <v>12.3</v>
      </c>
      <c r="E80" s="131">
        <v>27.3</v>
      </c>
      <c r="F80" s="131">
        <v>266.3</v>
      </c>
      <c r="G80" s="138" t="s">
        <v>64</v>
      </c>
      <c r="H80" s="159" t="s">
        <v>211</v>
      </c>
    </row>
    <row r="81" spans="1:251" x14ac:dyDescent="0.2">
      <c r="A81" s="148" t="s">
        <v>21</v>
      </c>
      <c r="B81" s="132">
        <v>222</v>
      </c>
      <c r="C81" s="134">
        <v>0.13</v>
      </c>
      <c r="D81" s="134">
        <v>0.02</v>
      </c>
      <c r="E81" s="134">
        <v>15.2</v>
      </c>
      <c r="F81" s="134">
        <v>62</v>
      </c>
      <c r="G81" s="134" t="s">
        <v>22</v>
      </c>
      <c r="H81" s="145" t="s">
        <v>23</v>
      </c>
    </row>
    <row r="82" spans="1:251" x14ac:dyDescent="0.2">
      <c r="A82" s="141" t="s">
        <v>27</v>
      </c>
      <c r="B82" s="129">
        <f t="shared" ref="B82:F82" si="12">SUM(B79:B81)</f>
        <v>572</v>
      </c>
      <c r="C82" s="129">
        <f t="shared" si="12"/>
        <v>29.069999999999997</v>
      </c>
      <c r="D82" s="129">
        <f t="shared" si="12"/>
        <v>32.220000000000006</v>
      </c>
      <c r="E82" s="129">
        <f t="shared" si="12"/>
        <v>85.14</v>
      </c>
      <c r="F82" s="129">
        <f t="shared" si="12"/>
        <v>746.3</v>
      </c>
      <c r="G82" s="129"/>
      <c r="H82" s="130"/>
    </row>
    <row r="83" spans="1:251" x14ac:dyDescent="0.2">
      <c r="A83" s="126" t="s">
        <v>163</v>
      </c>
      <c r="B83" s="126"/>
      <c r="C83" s="126"/>
      <c r="D83" s="126"/>
      <c r="E83" s="126"/>
      <c r="F83" s="126"/>
      <c r="G83" s="126"/>
      <c r="H83" s="126"/>
    </row>
    <row r="84" spans="1:251" s="163" customFormat="1" x14ac:dyDescent="0.2">
      <c r="A84" s="161" t="s">
        <v>212</v>
      </c>
      <c r="B84" s="134">
        <v>260</v>
      </c>
      <c r="C84" s="162">
        <v>1.84</v>
      </c>
      <c r="D84" s="162">
        <v>6.49</v>
      </c>
      <c r="E84" s="162">
        <v>9.5</v>
      </c>
      <c r="F84" s="162">
        <v>111.25</v>
      </c>
      <c r="G84" s="134" t="s">
        <v>273</v>
      </c>
      <c r="H84" s="133" t="s">
        <v>213</v>
      </c>
    </row>
    <row r="85" spans="1:251" x14ac:dyDescent="0.2">
      <c r="A85" s="164" t="s">
        <v>100</v>
      </c>
      <c r="B85" s="165">
        <v>100</v>
      </c>
      <c r="C85" s="152">
        <v>14.1</v>
      </c>
      <c r="D85" s="152">
        <v>15.3</v>
      </c>
      <c r="E85" s="152">
        <v>3.2</v>
      </c>
      <c r="F85" s="152">
        <v>205.9</v>
      </c>
      <c r="G85" s="157" t="s">
        <v>214</v>
      </c>
      <c r="H85" s="135" t="s">
        <v>102</v>
      </c>
    </row>
    <row r="86" spans="1:251" ht="12" customHeight="1" x14ac:dyDescent="0.2">
      <c r="A86" s="145" t="s">
        <v>60</v>
      </c>
      <c r="B86" s="132">
        <v>180</v>
      </c>
      <c r="C86" s="158">
        <v>10.32</v>
      </c>
      <c r="D86" s="158">
        <v>7.31</v>
      </c>
      <c r="E86" s="158">
        <v>46.37</v>
      </c>
      <c r="F86" s="158">
        <v>292.5</v>
      </c>
      <c r="G86" s="134" t="s">
        <v>61</v>
      </c>
      <c r="H86" s="135" t="s">
        <v>62</v>
      </c>
    </row>
    <row r="87" spans="1:251" ht="19.5" customHeight="1" x14ac:dyDescent="0.2">
      <c r="A87" s="145" t="s">
        <v>215</v>
      </c>
      <c r="B87" s="132">
        <v>100</v>
      </c>
      <c r="C87" s="132">
        <v>1.62</v>
      </c>
      <c r="D87" s="132">
        <v>10.050000000000001</v>
      </c>
      <c r="E87" s="132">
        <v>5.88</v>
      </c>
      <c r="F87" s="132">
        <v>116.1</v>
      </c>
      <c r="G87" s="132">
        <v>306</v>
      </c>
      <c r="H87" s="135" t="s">
        <v>216</v>
      </c>
    </row>
    <row r="88" spans="1:251" x14ac:dyDescent="0.2">
      <c r="A88" s="148" t="s">
        <v>217</v>
      </c>
      <c r="B88" s="134">
        <v>200</v>
      </c>
      <c r="C88" s="132">
        <v>0.1</v>
      </c>
      <c r="D88" s="132">
        <v>0.1</v>
      </c>
      <c r="E88" s="132">
        <v>15.9</v>
      </c>
      <c r="F88" s="132">
        <v>65</v>
      </c>
      <c r="G88" s="134">
        <v>492</v>
      </c>
      <c r="H88" s="135" t="s">
        <v>218</v>
      </c>
    </row>
    <row r="89" spans="1:251" x14ac:dyDescent="0.2">
      <c r="A89" s="145" t="s">
        <v>41</v>
      </c>
      <c r="B89" s="132">
        <v>40</v>
      </c>
      <c r="C89" s="132">
        <v>2.6</v>
      </c>
      <c r="D89" s="132">
        <v>0.4</v>
      </c>
      <c r="E89" s="132">
        <v>17.2</v>
      </c>
      <c r="F89" s="132">
        <v>85</v>
      </c>
      <c r="G89" s="132" t="s">
        <v>25</v>
      </c>
      <c r="H89" s="130" t="s">
        <v>42</v>
      </c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146"/>
      <c r="AQ89" s="146"/>
      <c r="AR89" s="146"/>
      <c r="AS89" s="146"/>
      <c r="AT89" s="146"/>
      <c r="AU89" s="146"/>
      <c r="AV89" s="146"/>
      <c r="AW89" s="146"/>
      <c r="AX89" s="146"/>
      <c r="AY89" s="146"/>
      <c r="AZ89" s="146"/>
      <c r="BA89" s="146"/>
      <c r="BB89" s="146"/>
      <c r="BC89" s="146"/>
      <c r="BD89" s="146"/>
      <c r="BE89" s="146"/>
      <c r="BF89" s="146"/>
      <c r="BG89" s="146"/>
      <c r="BH89" s="146"/>
      <c r="BI89" s="146"/>
      <c r="BJ89" s="146"/>
      <c r="BK89" s="146"/>
      <c r="BL89" s="146"/>
      <c r="BM89" s="146"/>
      <c r="BN89" s="146"/>
      <c r="BO89" s="146"/>
      <c r="BP89" s="146"/>
      <c r="BQ89" s="146"/>
      <c r="BR89" s="146"/>
      <c r="BS89" s="146"/>
      <c r="BT89" s="146"/>
      <c r="BU89" s="146"/>
      <c r="BV89" s="146"/>
      <c r="BW89" s="146"/>
      <c r="BX89" s="146"/>
      <c r="BY89" s="146"/>
      <c r="BZ89" s="146"/>
      <c r="CA89" s="146"/>
      <c r="CB89" s="146"/>
      <c r="CC89" s="146"/>
      <c r="CD89" s="146"/>
      <c r="CE89" s="146"/>
      <c r="CF89" s="146"/>
      <c r="CG89" s="146"/>
      <c r="CH89" s="146"/>
      <c r="CI89" s="146"/>
      <c r="CJ89" s="146"/>
      <c r="CK89" s="146"/>
      <c r="CL89" s="146"/>
      <c r="CM89" s="146"/>
      <c r="CN89" s="146"/>
      <c r="CO89" s="146"/>
      <c r="CP89" s="146"/>
      <c r="CQ89" s="146"/>
      <c r="CR89" s="146"/>
      <c r="CS89" s="146"/>
      <c r="CT89" s="146"/>
      <c r="CU89" s="146"/>
      <c r="CV89" s="146"/>
      <c r="CW89" s="146"/>
      <c r="CX89" s="146"/>
      <c r="CY89" s="146"/>
      <c r="CZ89" s="146"/>
      <c r="DA89" s="146"/>
      <c r="DB89" s="146"/>
      <c r="DC89" s="146"/>
      <c r="DD89" s="146"/>
      <c r="DE89" s="146"/>
      <c r="DF89" s="146"/>
      <c r="DG89" s="146"/>
      <c r="DH89" s="146"/>
      <c r="DI89" s="146"/>
      <c r="DJ89" s="146"/>
      <c r="DK89" s="146"/>
      <c r="DL89" s="146"/>
      <c r="DM89" s="146"/>
      <c r="DN89" s="146"/>
      <c r="DO89" s="146"/>
      <c r="DP89" s="146"/>
      <c r="DQ89" s="146"/>
      <c r="DR89" s="146"/>
      <c r="DS89" s="146"/>
      <c r="DT89" s="146"/>
      <c r="DU89" s="146"/>
      <c r="DV89" s="146"/>
      <c r="DW89" s="146"/>
      <c r="DX89" s="146"/>
      <c r="DY89" s="146"/>
      <c r="DZ89" s="146"/>
      <c r="EA89" s="146"/>
      <c r="EB89" s="146"/>
      <c r="EC89" s="146"/>
      <c r="ED89" s="146"/>
      <c r="EE89" s="146"/>
      <c r="EF89" s="146"/>
      <c r="EG89" s="146"/>
      <c r="EH89" s="146"/>
      <c r="EI89" s="146"/>
      <c r="EJ89" s="146"/>
      <c r="EK89" s="146"/>
      <c r="EL89" s="146"/>
      <c r="EM89" s="146"/>
      <c r="EN89" s="146"/>
      <c r="EO89" s="146"/>
      <c r="EP89" s="146"/>
      <c r="EQ89" s="146"/>
      <c r="ER89" s="146"/>
      <c r="ES89" s="146"/>
      <c r="ET89" s="146"/>
      <c r="EU89" s="146"/>
      <c r="EV89" s="146"/>
      <c r="EW89" s="146"/>
      <c r="EX89" s="146"/>
      <c r="EY89" s="146"/>
      <c r="EZ89" s="146"/>
      <c r="FA89" s="146"/>
      <c r="FB89" s="146"/>
      <c r="FC89" s="146"/>
      <c r="FD89" s="146"/>
      <c r="FE89" s="146"/>
      <c r="FF89" s="146"/>
      <c r="FG89" s="146"/>
      <c r="FH89" s="146"/>
      <c r="FI89" s="146"/>
      <c r="FJ89" s="146"/>
      <c r="FK89" s="146"/>
      <c r="FL89" s="146"/>
      <c r="FM89" s="146"/>
      <c r="FN89" s="146"/>
      <c r="FO89" s="146"/>
      <c r="FP89" s="146"/>
      <c r="FQ89" s="146"/>
      <c r="FR89" s="146"/>
      <c r="FS89" s="146"/>
      <c r="FT89" s="146"/>
      <c r="FU89" s="146"/>
      <c r="FV89" s="146"/>
      <c r="FW89" s="146"/>
      <c r="FX89" s="146"/>
      <c r="FY89" s="146"/>
      <c r="FZ89" s="146"/>
      <c r="GA89" s="146"/>
      <c r="GB89" s="146"/>
      <c r="GC89" s="146"/>
      <c r="GD89" s="146"/>
      <c r="GE89" s="146"/>
      <c r="GF89" s="146"/>
      <c r="GG89" s="146"/>
      <c r="GH89" s="146"/>
      <c r="GI89" s="146"/>
      <c r="GJ89" s="146"/>
      <c r="GK89" s="146"/>
      <c r="GL89" s="146"/>
      <c r="GM89" s="146"/>
      <c r="GN89" s="146"/>
      <c r="GO89" s="146"/>
      <c r="GP89" s="146"/>
      <c r="GQ89" s="146"/>
      <c r="GR89" s="146"/>
      <c r="GS89" s="146"/>
      <c r="GT89" s="146"/>
      <c r="GU89" s="146"/>
      <c r="GV89" s="146"/>
      <c r="GW89" s="146"/>
      <c r="GX89" s="146"/>
      <c r="GY89" s="146"/>
      <c r="GZ89" s="146"/>
      <c r="HA89" s="146"/>
      <c r="HB89" s="146"/>
      <c r="HC89" s="146"/>
      <c r="HD89" s="146"/>
      <c r="HE89" s="146"/>
      <c r="HF89" s="146"/>
      <c r="HG89" s="146"/>
      <c r="HH89" s="146"/>
      <c r="HI89" s="146"/>
      <c r="HJ89" s="146"/>
      <c r="HK89" s="146"/>
      <c r="HL89" s="146"/>
      <c r="HM89" s="146"/>
      <c r="HN89" s="146"/>
      <c r="HO89" s="146"/>
      <c r="HP89" s="146"/>
      <c r="HQ89" s="146"/>
      <c r="HR89" s="146"/>
      <c r="HS89" s="146"/>
      <c r="HT89" s="146"/>
      <c r="HU89" s="146"/>
      <c r="HV89" s="146"/>
      <c r="HW89" s="146"/>
      <c r="HX89" s="146"/>
      <c r="HY89" s="146"/>
      <c r="HZ89" s="146"/>
      <c r="IA89" s="146"/>
      <c r="IB89" s="146"/>
      <c r="IC89" s="146"/>
      <c r="ID89" s="146"/>
      <c r="IE89" s="146"/>
      <c r="IF89" s="146"/>
      <c r="IG89" s="146"/>
      <c r="IH89" s="146"/>
      <c r="II89" s="146"/>
      <c r="IJ89" s="146"/>
      <c r="IK89" s="146"/>
      <c r="IL89" s="146"/>
      <c r="IM89" s="146"/>
      <c r="IN89" s="146"/>
      <c r="IO89" s="146"/>
      <c r="IP89" s="146"/>
      <c r="IQ89" s="146"/>
    </row>
    <row r="90" spans="1:251" x14ac:dyDescent="0.2">
      <c r="A90" s="145" t="s">
        <v>126</v>
      </c>
      <c r="B90" s="134">
        <v>40</v>
      </c>
      <c r="C90" s="132">
        <v>3.2</v>
      </c>
      <c r="D90" s="132">
        <v>0.4</v>
      </c>
      <c r="E90" s="132">
        <v>20.399999999999999</v>
      </c>
      <c r="F90" s="132">
        <v>100</v>
      </c>
      <c r="G90" s="134" t="s">
        <v>25</v>
      </c>
      <c r="H90" s="135" t="s">
        <v>26</v>
      </c>
    </row>
    <row r="91" spans="1:251" x14ac:dyDescent="0.2">
      <c r="A91" s="141" t="s">
        <v>27</v>
      </c>
      <c r="B91" s="142">
        <f t="shared" ref="B91:F91" si="13">SUM(B84:B90)</f>
        <v>920</v>
      </c>
      <c r="C91" s="142">
        <f t="shared" si="13"/>
        <v>33.78</v>
      </c>
      <c r="D91" s="142">
        <f t="shared" si="13"/>
        <v>40.049999999999997</v>
      </c>
      <c r="E91" s="142">
        <f t="shared" si="13"/>
        <v>118.44999999999999</v>
      </c>
      <c r="F91" s="142">
        <f t="shared" si="13"/>
        <v>975.75</v>
      </c>
      <c r="G91" s="129"/>
      <c r="H91" s="130"/>
    </row>
    <row r="92" spans="1:251" x14ac:dyDescent="0.2">
      <c r="A92" s="128" t="s">
        <v>179</v>
      </c>
      <c r="B92" s="128"/>
      <c r="C92" s="128"/>
      <c r="D92" s="128"/>
      <c r="E92" s="128"/>
      <c r="F92" s="128"/>
      <c r="G92" s="128"/>
      <c r="H92" s="128"/>
    </row>
    <row r="93" spans="1:251" s="144" customFormat="1" ht="11.25" customHeight="1" x14ac:dyDescent="0.2">
      <c r="A93" s="145" t="s">
        <v>219</v>
      </c>
      <c r="B93" s="132">
        <v>100</v>
      </c>
      <c r="C93" s="131">
        <v>8.5</v>
      </c>
      <c r="D93" s="131">
        <v>7.98</v>
      </c>
      <c r="E93" s="131">
        <v>38.880000000000003</v>
      </c>
      <c r="F93" s="131">
        <v>244.8</v>
      </c>
      <c r="G93" s="132" t="s">
        <v>220</v>
      </c>
      <c r="H93" s="143" t="s">
        <v>221</v>
      </c>
    </row>
    <row r="94" spans="1:251" x14ac:dyDescent="0.2">
      <c r="A94" s="130" t="s">
        <v>180</v>
      </c>
      <c r="B94" s="132">
        <v>100</v>
      </c>
      <c r="C94" s="132">
        <v>0.04</v>
      </c>
      <c r="D94" s="132">
        <v>0.04</v>
      </c>
      <c r="E94" s="132">
        <v>9.8000000000000007</v>
      </c>
      <c r="F94" s="132">
        <v>47</v>
      </c>
      <c r="G94" s="134" t="s">
        <v>181</v>
      </c>
      <c r="H94" s="130" t="s">
        <v>182</v>
      </c>
      <c r="I94" s="147"/>
      <c r="J94" s="147"/>
      <c r="K94" s="147"/>
      <c r="L94" s="147"/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  <c r="Y94" s="147"/>
      <c r="Z94" s="147"/>
      <c r="AA94" s="147"/>
      <c r="AB94" s="147"/>
      <c r="AC94" s="147"/>
      <c r="AD94" s="147"/>
      <c r="AE94" s="147"/>
      <c r="AF94" s="147"/>
      <c r="AG94" s="147"/>
      <c r="AH94" s="147"/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  <c r="BI94" s="147"/>
      <c r="BJ94" s="147"/>
      <c r="BK94" s="147"/>
      <c r="BL94" s="147"/>
      <c r="BM94" s="147"/>
      <c r="BN94" s="147"/>
      <c r="BO94" s="147"/>
      <c r="BP94" s="147"/>
      <c r="BQ94" s="147"/>
      <c r="BR94" s="147"/>
      <c r="BS94" s="147"/>
      <c r="BT94" s="147"/>
      <c r="BU94" s="147"/>
      <c r="BV94" s="147"/>
      <c r="BW94" s="147"/>
      <c r="BX94" s="147"/>
      <c r="BY94" s="147"/>
      <c r="BZ94" s="147"/>
      <c r="CA94" s="147"/>
      <c r="CB94" s="147"/>
      <c r="CC94" s="147"/>
      <c r="CD94" s="147"/>
      <c r="CE94" s="147"/>
      <c r="CF94" s="147"/>
      <c r="CG94" s="147"/>
      <c r="CH94" s="147"/>
      <c r="CI94" s="147"/>
      <c r="CJ94" s="147"/>
      <c r="CK94" s="147"/>
      <c r="CL94" s="147"/>
      <c r="CM94" s="147"/>
      <c r="CN94" s="147"/>
      <c r="CO94" s="147"/>
      <c r="CP94" s="147"/>
      <c r="CQ94" s="147"/>
      <c r="CR94" s="147"/>
      <c r="CS94" s="147"/>
      <c r="CT94" s="147"/>
      <c r="CU94" s="147"/>
      <c r="CV94" s="147"/>
      <c r="CW94" s="147"/>
      <c r="CX94" s="147"/>
      <c r="CY94" s="147"/>
      <c r="CZ94" s="147"/>
      <c r="DA94" s="147"/>
      <c r="DB94" s="147"/>
      <c r="DC94" s="147"/>
      <c r="DD94" s="147"/>
      <c r="DE94" s="147"/>
      <c r="DF94" s="147"/>
      <c r="DG94" s="147"/>
      <c r="DH94" s="147"/>
      <c r="DI94" s="147"/>
      <c r="DJ94" s="147"/>
      <c r="DK94" s="147"/>
      <c r="DL94" s="147"/>
      <c r="DM94" s="147"/>
      <c r="DN94" s="147"/>
      <c r="DO94" s="147"/>
      <c r="DP94" s="147"/>
      <c r="DQ94" s="147"/>
      <c r="DR94" s="147"/>
      <c r="DS94" s="147"/>
      <c r="DT94" s="147"/>
      <c r="DU94" s="147"/>
      <c r="DV94" s="147"/>
      <c r="DW94" s="147"/>
      <c r="DX94" s="147"/>
      <c r="DY94" s="147"/>
      <c r="DZ94" s="147"/>
      <c r="EA94" s="147"/>
      <c r="EB94" s="147"/>
      <c r="EC94" s="147"/>
      <c r="ED94" s="147"/>
      <c r="EE94" s="147"/>
      <c r="EF94" s="147"/>
      <c r="EG94" s="147"/>
      <c r="EH94" s="147"/>
      <c r="EI94" s="147"/>
      <c r="EJ94" s="147"/>
      <c r="EK94" s="147"/>
      <c r="EL94" s="147"/>
      <c r="EM94" s="147"/>
      <c r="EN94" s="147"/>
      <c r="EO94" s="147"/>
      <c r="EP94" s="147"/>
      <c r="EQ94" s="147"/>
      <c r="ER94" s="147"/>
      <c r="ES94" s="147"/>
      <c r="ET94" s="147"/>
      <c r="EU94" s="147"/>
      <c r="EV94" s="147"/>
      <c r="EW94" s="147"/>
      <c r="EX94" s="147"/>
      <c r="EY94" s="147"/>
      <c r="EZ94" s="147"/>
      <c r="FA94" s="147"/>
      <c r="FB94" s="147"/>
      <c r="FC94" s="147"/>
      <c r="FD94" s="147"/>
      <c r="FE94" s="147"/>
      <c r="FF94" s="147"/>
      <c r="FG94" s="147"/>
      <c r="FH94" s="147"/>
      <c r="FI94" s="147"/>
      <c r="FJ94" s="147"/>
      <c r="FK94" s="147"/>
      <c r="FL94" s="147"/>
      <c r="FM94" s="147"/>
      <c r="FN94" s="147"/>
      <c r="FO94" s="147"/>
      <c r="FP94" s="147"/>
      <c r="FQ94" s="147"/>
      <c r="FR94" s="147"/>
      <c r="FS94" s="147"/>
      <c r="FT94" s="147"/>
      <c r="FU94" s="147"/>
      <c r="FV94" s="147"/>
      <c r="FW94" s="147"/>
      <c r="FX94" s="147"/>
      <c r="FY94" s="147"/>
      <c r="FZ94" s="147"/>
      <c r="GA94" s="147"/>
      <c r="GB94" s="147"/>
      <c r="GC94" s="147"/>
      <c r="GD94" s="147"/>
      <c r="GE94" s="147"/>
      <c r="GF94" s="147"/>
      <c r="GG94" s="147"/>
      <c r="GH94" s="147"/>
      <c r="GI94" s="147"/>
      <c r="GJ94" s="147"/>
      <c r="GK94" s="147"/>
      <c r="GL94" s="147"/>
      <c r="GM94" s="147"/>
      <c r="GN94" s="147"/>
      <c r="GO94" s="147"/>
      <c r="GP94" s="147"/>
      <c r="GQ94" s="147"/>
      <c r="GR94" s="147"/>
      <c r="GS94" s="147"/>
      <c r="GT94" s="147"/>
      <c r="GU94" s="147"/>
      <c r="GV94" s="147"/>
      <c r="GW94" s="147"/>
      <c r="GX94" s="147"/>
      <c r="GY94" s="147"/>
      <c r="GZ94" s="147"/>
      <c r="HA94" s="147"/>
      <c r="HB94" s="147"/>
      <c r="HC94" s="147"/>
      <c r="HD94" s="147"/>
      <c r="HE94" s="147"/>
      <c r="HF94" s="147"/>
      <c r="HG94" s="147"/>
      <c r="HH94" s="147"/>
      <c r="HI94" s="147"/>
      <c r="HJ94" s="147"/>
      <c r="HK94" s="147"/>
      <c r="HL94" s="147"/>
      <c r="HM94" s="147"/>
      <c r="HN94" s="147"/>
      <c r="HO94" s="147"/>
      <c r="HP94" s="147"/>
      <c r="HQ94" s="147"/>
      <c r="HR94" s="147"/>
      <c r="HS94" s="147"/>
      <c r="HT94" s="147"/>
      <c r="HU94" s="147"/>
      <c r="HV94" s="147"/>
      <c r="HW94" s="147"/>
      <c r="HX94" s="147"/>
      <c r="HY94" s="147"/>
      <c r="HZ94" s="147"/>
      <c r="IA94" s="147"/>
      <c r="IB94" s="147"/>
      <c r="IC94" s="147"/>
      <c r="ID94" s="147"/>
      <c r="IE94" s="147"/>
      <c r="IF94" s="147"/>
      <c r="IG94" s="147"/>
      <c r="IH94" s="147"/>
      <c r="II94" s="147"/>
      <c r="IJ94" s="147"/>
      <c r="IK94" s="147"/>
      <c r="IL94" s="147"/>
      <c r="IM94" s="147"/>
      <c r="IN94" s="147"/>
      <c r="IO94" s="147"/>
      <c r="IP94" s="147"/>
      <c r="IQ94" s="147"/>
    </row>
    <row r="95" spans="1:251" x14ac:dyDescent="0.2">
      <c r="A95" s="148" t="s">
        <v>21</v>
      </c>
      <c r="B95" s="132">
        <v>222</v>
      </c>
      <c r="C95" s="134">
        <v>0.13</v>
      </c>
      <c r="D95" s="134">
        <v>0.02</v>
      </c>
      <c r="E95" s="134">
        <v>15.2</v>
      </c>
      <c r="F95" s="134">
        <v>62</v>
      </c>
      <c r="G95" s="134" t="s">
        <v>22</v>
      </c>
      <c r="H95" s="145" t="s">
        <v>23</v>
      </c>
    </row>
    <row r="96" spans="1:251" x14ac:dyDescent="0.2">
      <c r="A96" s="141" t="s">
        <v>27</v>
      </c>
      <c r="B96" s="129">
        <f t="shared" ref="B96:F96" si="14">SUM(B93:B95)</f>
        <v>422</v>
      </c>
      <c r="C96" s="129">
        <f t="shared" si="14"/>
        <v>8.67</v>
      </c>
      <c r="D96" s="129">
        <f t="shared" si="14"/>
        <v>8.0399999999999991</v>
      </c>
      <c r="E96" s="129">
        <f t="shared" si="14"/>
        <v>63.88000000000001</v>
      </c>
      <c r="F96" s="129">
        <f t="shared" si="14"/>
        <v>353.8</v>
      </c>
      <c r="G96" s="129"/>
      <c r="H96" s="130"/>
    </row>
    <row r="97" spans="1:8" x14ac:dyDescent="0.2">
      <c r="A97" s="141" t="s">
        <v>125</v>
      </c>
      <c r="B97" s="129">
        <f t="shared" ref="B97:F97" si="15">SUM(B82,B91,B96)</f>
        <v>1914</v>
      </c>
      <c r="C97" s="129">
        <f t="shared" si="15"/>
        <v>71.52</v>
      </c>
      <c r="D97" s="129">
        <f t="shared" si="15"/>
        <v>80.31</v>
      </c>
      <c r="E97" s="129">
        <f t="shared" si="15"/>
        <v>267.46999999999997</v>
      </c>
      <c r="F97" s="129">
        <f t="shared" si="15"/>
        <v>2075.85</v>
      </c>
      <c r="G97" s="129"/>
      <c r="H97" s="130"/>
    </row>
    <row r="98" spans="1:8" x14ac:dyDescent="0.2">
      <c r="A98" s="126" t="s">
        <v>66</v>
      </c>
      <c r="B98" s="126"/>
      <c r="C98" s="126"/>
      <c r="D98" s="126"/>
      <c r="E98" s="126"/>
      <c r="F98" s="126"/>
      <c r="G98" s="126"/>
      <c r="H98" s="126"/>
    </row>
    <row r="99" spans="1:8" x14ac:dyDescent="0.2">
      <c r="A99" s="128" t="s">
        <v>118</v>
      </c>
      <c r="B99" s="126" t="s">
        <v>149</v>
      </c>
      <c r="C99" s="126"/>
      <c r="D99" s="126"/>
      <c r="E99" s="126"/>
      <c r="F99" s="126"/>
      <c r="G99" s="128" t="s">
        <v>9</v>
      </c>
      <c r="H99" s="128" t="s">
        <v>122</v>
      </c>
    </row>
    <row r="100" spans="1:8" ht="11.45" customHeight="1" x14ac:dyDescent="0.2">
      <c r="A100" s="128"/>
      <c r="B100" s="129" t="s">
        <v>4</v>
      </c>
      <c r="C100" s="129" t="s">
        <v>150</v>
      </c>
      <c r="D100" s="129" t="s">
        <v>151</v>
      </c>
      <c r="E100" s="129" t="s">
        <v>121</v>
      </c>
      <c r="F100" s="129" t="s">
        <v>8</v>
      </c>
      <c r="G100" s="128"/>
      <c r="H100" s="128"/>
    </row>
    <row r="101" spans="1:8" x14ac:dyDescent="0.2">
      <c r="A101" s="128" t="s">
        <v>152</v>
      </c>
      <c r="B101" s="128"/>
      <c r="C101" s="128"/>
      <c r="D101" s="128"/>
      <c r="E101" s="128"/>
      <c r="F101" s="128"/>
      <c r="G101" s="128"/>
      <c r="H101" s="128"/>
    </row>
    <row r="102" spans="1:8" ht="11.45" customHeight="1" x14ac:dyDescent="0.2">
      <c r="A102" s="130" t="s">
        <v>222</v>
      </c>
      <c r="B102" s="131">
        <v>250</v>
      </c>
      <c r="C102" s="131">
        <v>10.34</v>
      </c>
      <c r="D102" s="131">
        <v>13.27</v>
      </c>
      <c r="E102" s="131">
        <v>53.18</v>
      </c>
      <c r="F102" s="131">
        <v>374.4</v>
      </c>
      <c r="G102" s="132" t="s">
        <v>274</v>
      </c>
      <c r="H102" s="133" t="s">
        <v>223</v>
      </c>
    </row>
    <row r="103" spans="1:8" ht="11.45" customHeight="1" x14ac:dyDescent="0.2">
      <c r="A103" s="130" t="s">
        <v>156</v>
      </c>
      <c r="B103" s="134">
        <v>20</v>
      </c>
      <c r="C103" s="131">
        <v>4.6399999999999997</v>
      </c>
      <c r="D103" s="131">
        <v>5.9</v>
      </c>
      <c r="E103" s="131">
        <v>0</v>
      </c>
      <c r="F103" s="131">
        <v>72</v>
      </c>
      <c r="G103" s="132" t="s">
        <v>157</v>
      </c>
      <c r="H103" s="130" t="s">
        <v>158</v>
      </c>
    </row>
    <row r="104" spans="1:8" x14ac:dyDescent="0.2">
      <c r="A104" s="135" t="s">
        <v>159</v>
      </c>
      <c r="B104" s="132">
        <v>50</v>
      </c>
      <c r="C104" s="131">
        <v>4.75</v>
      </c>
      <c r="D104" s="131">
        <v>1.5</v>
      </c>
      <c r="E104" s="131">
        <v>26</v>
      </c>
      <c r="F104" s="131">
        <v>132.5</v>
      </c>
      <c r="G104" s="134" t="s">
        <v>160</v>
      </c>
      <c r="H104" s="133" t="s">
        <v>161</v>
      </c>
    </row>
    <row r="105" spans="1:8" x14ac:dyDescent="0.2">
      <c r="A105" s="130" t="s">
        <v>183</v>
      </c>
      <c r="B105" s="134">
        <v>100</v>
      </c>
      <c r="C105" s="132">
        <v>0.4</v>
      </c>
      <c r="D105" s="132">
        <v>0.4</v>
      </c>
      <c r="E105" s="132">
        <f>19.6/2</f>
        <v>9.8000000000000007</v>
      </c>
      <c r="F105" s="132">
        <f>94/2</f>
        <v>47</v>
      </c>
      <c r="G105" s="134" t="s">
        <v>181</v>
      </c>
      <c r="H105" s="130" t="s">
        <v>182</v>
      </c>
    </row>
    <row r="106" spans="1:8" s="144" customFormat="1" x14ac:dyDescent="0.2">
      <c r="A106" s="135" t="s">
        <v>38</v>
      </c>
      <c r="B106" s="134">
        <v>215</v>
      </c>
      <c r="C106" s="134">
        <v>7.0000000000000007E-2</v>
      </c>
      <c r="D106" s="134">
        <v>0.02</v>
      </c>
      <c r="E106" s="134">
        <v>15</v>
      </c>
      <c r="F106" s="134">
        <v>60</v>
      </c>
      <c r="G106" s="134" t="s">
        <v>39</v>
      </c>
      <c r="H106" s="130" t="s">
        <v>40</v>
      </c>
    </row>
    <row r="107" spans="1:8" x14ac:dyDescent="0.2">
      <c r="A107" s="141" t="s">
        <v>27</v>
      </c>
      <c r="B107" s="129">
        <f t="shared" ref="B107:F107" si="16">SUM(B102:B106)</f>
        <v>635</v>
      </c>
      <c r="C107" s="129">
        <f t="shared" si="16"/>
        <v>20.2</v>
      </c>
      <c r="D107" s="129">
        <f t="shared" si="16"/>
        <v>21.09</v>
      </c>
      <c r="E107" s="129">
        <f t="shared" si="16"/>
        <v>103.98</v>
      </c>
      <c r="F107" s="129">
        <f t="shared" si="16"/>
        <v>685.9</v>
      </c>
      <c r="G107" s="129"/>
      <c r="H107" s="130"/>
    </row>
    <row r="108" spans="1:8" x14ac:dyDescent="0.2">
      <c r="A108" s="126" t="s">
        <v>163</v>
      </c>
      <c r="B108" s="126"/>
      <c r="C108" s="126"/>
      <c r="D108" s="126"/>
      <c r="E108" s="126"/>
      <c r="F108" s="126"/>
      <c r="G108" s="126"/>
      <c r="H108" s="126"/>
    </row>
    <row r="109" spans="1:8" ht="12.75" customHeight="1" x14ac:dyDescent="0.2">
      <c r="A109" s="130" t="s">
        <v>224</v>
      </c>
      <c r="B109" s="132">
        <v>250</v>
      </c>
      <c r="C109" s="132">
        <v>2.0299999999999998</v>
      </c>
      <c r="D109" s="132">
        <v>2.74</v>
      </c>
      <c r="E109" s="132">
        <v>16.27</v>
      </c>
      <c r="F109" s="132">
        <v>96.41</v>
      </c>
      <c r="G109" s="132" t="s">
        <v>225</v>
      </c>
      <c r="H109" s="135" t="s">
        <v>226</v>
      </c>
    </row>
    <row r="110" spans="1:8" ht="12" customHeight="1" x14ac:dyDescent="0.2">
      <c r="A110" s="130" t="s">
        <v>227</v>
      </c>
      <c r="B110" s="132">
        <v>150</v>
      </c>
      <c r="C110" s="152">
        <v>9.8000000000000007</v>
      </c>
      <c r="D110" s="152">
        <v>6</v>
      </c>
      <c r="E110" s="152">
        <v>9.4</v>
      </c>
      <c r="F110" s="152">
        <v>130.82</v>
      </c>
      <c r="G110" s="166" t="s">
        <v>228</v>
      </c>
      <c r="H110" s="130" t="s">
        <v>229</v>
      </c>
    </row>
    <row r="111" spans="1:8" x14ac:dyDescent="0.2">
      <c r="A111" s="130" t="s">
        <v>131</v>
      </c>
      <c r="B111" s="132">
        <v>180</v>
      </c>
      <c r="C111" s="132">
        <v>4.12</v>
      </c>
      <c r="D111" s="132">
        <v>15.78</v>
      </c>
      <c r="E111" s="132">
        <v>33.5</v>
      </c>
      <c r="F111" s="132">
        <v>292.5</v>
      </c>
      <c r="G111" s="134" t="s">
        <v>132</v>
      </c>
      <c r="H111" s="135" t="s">
        <v>133</v>
      </c>
    </row>
    <row r="112" spans="1:8" x14ac:dyDescent="0.2">
      <c r="A112" s="130" t="s">
        <v>176</v>
      </c>
      <c r="B112" s="134">
        <v>200</v>
      </c>
      <c r="C112" s="132">
        <v>0.15</v>
      </c>
      <c r="D112" s="132">
        <v>0.06</v>
      </c>
      <c r="E112" s="132">
        <v>20.65</v>
      </c>
      <c r="F112" s="132">
        <v>82.9</v>
      </c>
      <c r="G112" s="132" t="s">
        <v>177</v>
      </c>
      <c r="H112" s="135" t="s">
        <v>178</v>
      </c>
    </row>
    <row r="113" spans="1:251" x14ac:dyDescent="0.2">
      <c r="A113" s="145" t="s">
        <v>41</v>
      </c>
      <c r="B113" s="131">
        <v>80</v>
      </c>
      <c r="C113" s="131">
        <v>5.2</v>
      </c>
      <c r="D113" s="131">
        <v>0.8</v>
      </c>
      <c r="E113" s="131">
        <v>34.4</v>
      </c>
      <c r="F113" s="131">
        <v>170</v>
      </c>
      <c r="G113" s="132" t="s">
        <v>230</v>
      </c>
      <c r="H113" s="130" t="s">
        <v>42</v>
      </c>
      <c r="I113" s="146"/>
      <c r="J113" s="146"/>
      <c r="K113" s="146"/>
      <c r="L113" s="146"/>
      <c r="M113" s="146"/>
      <c r="N113" s="146"/>
      <c r="O113" s="146"/>
      <c r="P113" s="146"/>
      <c r="Q113" s="146"/>
      <c r="R113" s="146"/>
      <c r="S113" s="146"/>
      <c r="T113" s="146"/>
      <c r="U113" s="146"/>
      <c r="V113" s="146"/>
      <c r="W113" s="146"/>
      <c r="X113" s="146"/>
      <c r="Y113" s="146"/>
      <c r="Z113" s="146"/>
      <c r="AA113" s="146"/>
      <c r="AB113" s="146"/>
      <c r="AC113" s="146"/>
      <c r="AD113" s="146"/>
      <c r="AE113" s="146"/>
      <c r="AF113" s="146"/>
      <c r="AG113" s="146"/>
      <c r="AH113" s="146"/>
      <c r="AI113" s="146"/>
      <c r="AJ113" s="146"/>
      <c r="AK113" s="146"/>
      <c r="AL113" s="146"/>
      <c r="AM113" s="146"/>
      <c r="AN113" s="146"/>
      <c r="AO113" s="146"/>
      <c r="AP113" s="146"/>
      <c r="AQ113" s="146"/>
      <c r="AR113" s="146"/>
      <c r="AS113" s="146"/>
      <c r="AT113" s="146"/>
      <c r="AU113" s="146"/>
      <c r="AV113" s="146"/>
      <c r="AW113" s="146"/>
      <c r="AX113" s="146"/>
      <c r="AY113" s="146"/>
      <c r="AZ113" s="146"/>
      <c r="BA113" s="146"/>
      <c r="BB113" s="146"/>
      <c r="BC113" s="146"/>
      <c r="BD113" s="146"/>
      <c r="BE113" s="146"/>
      <c r="BF113" s="146"/>
      <c r="BG113" s="146"/>
      <c r="BH113" s="146"/>
      <c r="BI113" s="146"/>
      <c r="BJ113" s="146"/>
      <c r="BK113" s="146"/>
      <c r="BL113" s="146"/>
      <c r="BM113" s="146"/>
      <c r="BN113" s="146"/>
      <c r="BO113" s="146"/>
      <c r="BP113" s="146"/>
      <c r="BQ113" s="146"/>
      <c r="BR113" s="146"/>
      <c r="BS113" s="146"/>
      <c r="BT113" s="146"/>
      <c r="BU113" s="146"/>
      <c r="BV113" s="146"/>
      <c r="BW113" s="146"/>
      <c r="BX113" s="146"/>
      <c r="BY113" s="146"/>
      <c r="BZ113" s="146"/>
      <c r="CA113" s="146"/>
      <c r="CB113" s="146"/>
      <c r="CC113" s="146"/>
      <c r="CD113" s="146"/>
      <c r="CE113" s="146"/>
      <c r="CF113" s="146"/>
      <c r="CG113" s="146"/>
      <c r="CH113" s="146"/>
      <c r="CI113" s="146"/>
      <c r="CJ113" s="146"/>
      <c r="CK113" s="146"/>
      <c r="CL113" s="146"/>
      <c r="CM113" s="146"/>
      <c r="CN113" s="146"/>
      <c r="CO113" s="146"/>
      <c r="CP113" s="146"/>
      <c r="CQ113" s="146"/>
      <c r="CR113" s="146"/>
      <c r="CS113" s="146"/>
      <c r="CT113" s="146"/>
      <c r="CU113" s="146"/>
      <c r="CV113" s="146"/>
      <c r="CW113" s="146"/>
      <c r="CX113" s="146"/>
      <c r="CY113" s="146"/>
      <c r="CZ113" s="146"/>
      <c r="DA113" s="146"/>
      <c r="DB113" s="146"/>
      <c r="DC113" s="146"/>
      <c r="DD113" s="146"/>
      <c r="DE113" s="146"/>
      <c r="DF113" s="146"/>
      <c r="DG113" s="146"/>
      <c r="DH113" s="146"/>
      <c r="DI113" s="146"/>
      <c r="DJ113" s="146"/>
      <c r="DK113" s="146"/>
      <c r="DL113" s="146"/>
      <c r="DM113" s="146"/>
      <c r="DN113" s="146"/>
      <c r="DO113" s="146"/>
      <c r="DP113" s="146"/>
      <c r="DQ113" s="146"/>
      <c r="DR113" s="146"/>
      <c r="DS113" s="146"/>
      <c r="DT113" s="146"/>
      <c r="DU113" s="146"/>
      <c r="DV113" s="146"/>
      <c r="DW113" s="146"/>
      <c r="DX113" s="146"/>
      <c r="DY113" s="146"/>
      <c r="DZ113" s="146"/>
      <c r="EA113" s="146"/>
      <c r="EB113" s="146"/>
      <c r="EC113" s="146"/>
      <c r="ED113" s="146"/>
      <c r="EE113" s="146"/>
      <c r="EF113" s="146"/>
      <c r="EG113" s="146"/>
      <c r="EH113" s="146"/>
      <c r="EI113" s="146"/>
      <c r="EJ113" s="146"/>
      <c r="EK113" s="146"/>
      <c r="EL113" s="146"/>
      <c r="EM113" s="146"/>
      <c r="EN113" s="146"/>
      <c r="EO113" s="146"/>
      <c r="EP113" s="146"/>
      <c r="EQ113" s="146"/>
      <c r="ER113" s="146"/>
      <c r="ES113" s="146"/>
      <c r="ET113" s="146"/>
      <c r="EU113" s="146"/>
      <c r="EV113" s="146"/>
      <c r="EW113" s="146"/>
      <c r="EX113" s="146"/>
      <c r="EY113" s="146"/>
      <c r="EZ113" s="146"/>
      <c r="FA113" s="146"/>
      <c r="FB113" s="146"/>
      <c r="FC113" s="146"/>
      <c r="FD113" s="146"/>
      <c r="FE113" s="146"/>
      <c r="FF113" s="146"/>
      <c r="FG113" s="146"/>
      <c r="FH113" s="146"/>
      <c r="FI113" s="146"/>
      <c r="FJ113" s="146"/>
      <c r="FK113" s="146"/>
      <c r="FL113" s="146"/>
      <c r="FM113" s="146"/>
      <c r="FN113" s="146"/>
      <c r="FO113" s="146"/>
      <c r="FP113" s="146"/>
      <c r="FQ113" s="146"/>
      <c r="FR113" s="146"/>
      <c r="FS113" s="146"/>
      <c r="FT113" s="146"/>
      <c r="FU113" s="146"/>
      <c r="FV113" s="146"/>
      <c r="FW113" s="146"/>
      <c r="FX113" s="146"/>
      <c r="FY113" s="146"/>
      <c r="FZ113" s="146"/>
      <c r="GA113" s="146"/>
      <c r="GB113" s="146"/>
      <c r="GC113" s="146"/>
      <c r="GD113" s="146"/>
      <c r="GE113" s="146"/>
      <c r="GF113" s="146"/>
      <c r="GG113" s="146"/>
      <c r="GH113" s="146"/>
      <c r="GI113" s="146"/>
      <c r="GJ113" s="146"/>
      <c r="GK113" s="146"/>
      <c r="GL113" s="146"/>
      <c r="GM113" s="146"/>
      <c r="GN113" s="146"/>
      <c r="GO113" s="146"/>
      <c r="GP113" s="146"/>
      <c r="GQ113" s="146"/>
      <c r="GR113" s="146"/>
      <c r="GS113" s="146"/>
      <c r="GT113" s="146"/>
      <c r="GU113" s="146"/>
      <c r="GV113" s="146"/>
      <c r="GW113" s="146"/>
      <c r="GX113" s="146"/>
      <c r="GY113" s="146"/>
      <c r="GZ113" s="146"/>
      <c r="HA113" s="146"/>
      <c r="HB113" s="146"/>
      <c r="HC113" s="146"/>
      <c r="HD113" s="146"/>
      <c r="HE113" s="146"/>
      <c r="HF113" s="146"/>
      <c r="HG113" s="146"/>
      <c r="HH113" s="146"/>
      <c r="HI113" s="146"/>
      <c r="HJ113" s="146"/>
      <c r="HK113" s="146"/>
      <c r="HL113" s="146"/>
      <c r="HM113" s="146"/>
      <c r="HN113" s="146"/>
      <c r="HO113" s="146"/>
      <c r="HP113" s="146"/>
      <c r="HQ113" s="146"/>
      <c r="HR113" s="146"/>
      <c r="HS113" s="146"/>
      <c r="HT113" s="146"/>
      <c r="HU113" s="146"/>
      <c r="HV113" s="146"/>
      <c r="HW113" s="146"/>
      <c r="HX113" s="146"/>
      <c r="HY113" s="146"/>
      <c r="HZ113" s="146"/>
      <c r="IA113" s="146"/>
      <c r="IB113" s="146"/>
      <c r="IC113" s="146"/>
      <c r="ID113" s="146"/>
      <c r="IE113" s="146"/>
      <c r="IF113" s="146"/>
      <c r="IG113" s="146"/>
      <c r="IH113" s="146"/>
      <c r="II113" s="146"/>
      <c r="IJ113" s="146"/>
      <c r="IK113" s="146"/>
      <c r="IL113" s="146"/>
      <c r="IM113" s="146"/>
      <c r="IN113" s="146"/>
      <c r="IO113" s="146"/>
      <c r="IP113" s="146"/>
      <c r="IQ113" s="146"/>
    </row>
    <row r="114" spans="1:251" x14ac:dyDescent="0.2">
      <c r="A114" s="145" t="s">
        <v>126</v>
      </c>
      <c r="B114" s="131">
        <v>80</v>
      </c>
      <c r="C114" s="131">
        <v>6.4</v>
      </c>
      <c r="D114" s="131">
        <v>0.8</v>
      </c>
      <c r="E114" s="131">
        <v>40.799999999999997</v>
      </c>
      <c r="F114" s="131">
        <v>200</v>
      </c>
      <c r="G114" s="134" t="s">
        <v>230</v>
      </c>
      <c r="H114" s="135" t="s">
        <v>26</v>
      </c>
    </row>
    <row r="115" spans="1:251" x14ac:dyDescent="0.2">
      <c r="A115" s="141" t="s">
        <v>27</v>
      </c>
      <c r="B115" s="142">
        <f t="shared" ref="B115:F115" si="17">SUM(B109:B114)</f>
        <v>940</v>
      </c>
      <c r="C115" s="142">
        <f t="shared" si="17"/>
        <v>27.699999999999996</v>
      </c>
      <c r="D115" s="142">
        <f t="shared" si="17"/>
        <v>26.18</v>
      </c>
      <c r="E115" s="142">
        <f t="shared" si="17"/>
        <v>155.01999999999998</v>
      </c>
      <c r="F115" s="142">
        <f t="shared" si="17"/>
        <v>972.63</v>
      </c>
      <c r="G115" s="129"/>
      <c r="H115" s="130"/>
    </row>
    <row r="116" spans="1:251" x14ac:dyDescent="0.2">
      <c r="A116" s="128" t="s">
        <v>179</v>
      </c>
      <c r="B116" s="128"/>
      <c r="C116" s="128"/>
      <c r="D116" s="128"/>
      <c r="E116" s="128"/>
      <c r="F116" s="128"/>
      <c r="G116" s="128"/>
      <c r="H116" s="128"/>
    </row>
    <row r="117" spans="1:251" x14ac:dyDescent="0.2">
      <c r="A117" s="145" t="s">
        <v>231</v>
      </c>
      <c r="B117" s="131">
        <v>75</v>
      </c>
      <c r="C117" s="131">
        <v>9.2200000000000006</v>
      </c>
      <c r="D117" s="131">
        <v>9.48</v>
      </c>
      <c r="E117" s="131">
        <v>29.18</v>
      </c>
      <c r="F117" s="131">
        <v>202</v>
      </c>
      <c r="G117" s="132" t="s">
        <v>171</v>
      </c>
      <c r="H117" s="133" t="s">
        <v>232</v>
      </c>
    </row>
    <row r="118" spans="1:251" x14ac:dyDescent="0.2">
      <c r="A118" s="130" t="s">
        <v>180</v>
      </c>
      <c r="B118" s="132">
        <v>100</v>
      </c>
      <c r="C118" s="132">
        <v>0.04</v>
      </c>
      <c r="D118" s="132">
        <v>0.04</v>
      </c>
      <c r="E118" s="132">
        <v>9.8000000000000007</v>
      </c>
      <c r="F118" s="132">
        <v>47</v>
      </c>
      <c r="G118" s="134" t="s">
        <v>181</v>
      </c>
      <c r="H118" s="130" t="s">
        <v>182</v>
      </c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  <c r="AF118" s="147"/>
      <c r="AG118" s="147"/>
      <c r="AH118" s="147"/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  <c r="BI118" s="147"/>
      <c r="BJ118" s="147"/>
      <c r="BK118" s="147"/>
      <c r="BL118" s="147"/>
      <c r="BM118" s="147"/>
      <c r="BN118" s="147"/>
      <c r="BO118" s="147"/>
      <c r="BP118" s="147"/>
      <c r="BQ118" s="147"/>
      <c r="BR118" s="147"/>
      <c r="BS118" s="147"/>
      <c r="BT118" s="147"/>
      <c r="BU118" s="147"/>
      <c r="BV118" s="147"/>
      <c r="BW118" s="147"/>
      <c r="BX118" s="147"/>
      <c r="BY118" s="147"/>
      <c r="BZ118" s="147"/>
      <c r="CA118" s="147"/>
      <c r="CB118" s="147"/>
      <c r="CC118" s="147"/>
      <c r="CD118" s="147"/>
      <c r="CE118" s="147"/>
      <c r="CF118" s="147"/>
      <c r="CG118" s="147"/>
      <c r="CH118" s="147"/>
      <c r="CI118" s="147"/>
      <c r="CJ118" s="147"/>
      <c r="CK118" s="147"/>
      <c r="CL118" s="147"/>
      <c r="CM118" s="147"/>
      <c r="CN118" s="147"/>
      <c r="CO118" s="147"/>
      <c r="CP118" s="147"/>
      <c r="CQ118" s="147"/>
      <c r="CR118" s="147"/>
      <c r="CS118" s="147"/>
      <c r="CT118" s="147"/>
      <c r="CU118" s="147"/>
      <c r="CV118" s="147"/>
      <c r="CW118" s="147"/>
      <c r="CX118" s="147"/>
      <c r="CY118" s="147"/>
      <c r="CZ118" s="147"/>
      <c r="DA118" s="147"/>
      <c r="DB118" s="147"/>
      <c r="DC118" s="147"/>
      <c r="DD118" s="147"/>
      <c r="DE118" s="147"/>
      <c r="DF118" s="147"/>
      <c r="DG118" s="147"/>
      <c r="DH118" s="147"/>
      <c r="DI118" s="147"/>
      <c r="DJ118" s="147"/>
      <c r="DK118" s="147"/>
      <c r="DL118" s="147"/>
      <c r="DM118" s="147"/>
      <c r="DN118" s="147"/>
      <c r="DO118" s="147"/>
      <c r="DP118" s="147"/>
      <c r="DQ118" s="147"/>
      <c r="DR118" s="147"/>
      <c r="DS118" s="147"/>
      <c r="DT118" s="147"/>
      <c r="DU118" s="147"/>
      <c r="DV118" s="147"/>
      <c r="DW118" s="147"/>
      <c r="DX118" s="147"/>
      <c r="DY118" s="147"/>
      <c r="DZ118" s="147"/>
      <c r="EA118" s="147"/>
      <c r="EB118" s="147"/>
      <c r="EC118" s="147"/>
      <c r="ED118" s="147"/>
      <c r="EE118" s="147"/>
      <c r="EF118" s="147"/>
      <c r="EG118" s="147"/>
      <c r="EH118" s="147"/>
      <c r="EI118" s="147"/>
      <c r="EJ118" s="147"/>
      <c r="EK118" s="147"/>
      <c r="EL118" s="147"/>
      <c r="EM118" s="147"/>
      <c r="EN118" s="147"/>
      <c r="EO118" s="147"/>
      <c r="EP118" s="147"/>
      <c r="EQ118" s="147"/>
      <c r="ER118" s="147"/>
      <c r="ES118" s="147"/>
      <c r="ET118" s="147"/>
      <c r="EU118" s="147"/>
      <c r="EV118" s="147"/>
      <c r="EW118" s="147"/>
      <c r="EX118" s="147"/>
      <c r="EY118" s="147"/>
      <c r="EZ118" s="147"/>
      <c r="FA118" s="147"/>
      <c r="FB118" s="147"/>
      <c r="FC118" s="147"/>
      <c r="FD118" s="147"/>
      <c r="FE118" s="147"/>
      <c r="FF118" s="147"/>
      <c r="FG118" s="147"/>
      <c r="FH118" s="147"/>
      <c r="FI118" s="147"/>
      <c r="FJ118" s="147"/>
      <c r="FK118" s="147"/>
      <c r="FL118" s="147"/>
      <c r="FM118" s="147"/>
      <c r="FN118" s="147"/>
      <c r="FO118" s="147"/>
      <c r="FP118" s="147"/>
      <c r="FQ118" s="147"/>
      <c r="FR118" s="147"/>
      <c r="FS118" s="147"/>
      <c r="FT118" s="147"/>
      <c r="FU118" s="147"/>
      <c r="FV118" s="147"/>
      <c r="FW118" s="147"/>
      <c r="FX118" s="147"/>
      <c r="FY118" s="147"/>
      <c r="FZ118" s="147"/>
      <c r="GA118" s="147"/>
      <c r="GB118" s="147"/>
      <c r="GC118" s="147"/>
      <c r="GD118" s="147"/>
      <c r="GE118" s="147"/>
      <c r="GF118" s="147"/>
      <c r="GG118" s="147"/>
      <c r="GH118" s="147"/>
      <c r="GI118" s="147"/>
      <c r="GJ118" s="147"/>
      <c r="GK118" s="147"/>
      <c r="GL118" s="147"/>
      <c r="GM118" s="147"/>
      <c r="GN118" s="147"/>
      <c r="GO118" s="147"/>
      <c r="GP118" s="147"/>
      <c r="GQ118" s="147"/>
      <c r="GR118" s="147"/>
      <c r="GS118" s="147"/>
      <c r="GT118" s="147"/>
      <c r="GU118" s="147"/>
      <c r="GV118" s="147"/>
      <c r="GW118" s="147"/>
      <c r="GX118" s="147"/>
      <c r="GY118" s="147"/>
      <c r="GZ118" s="147"/>
      <c r="HA118" s="147"/>
      <c r="HB118" s="147"/>
      <c r="HC118" s="147"/>
      <c r="HD118" s="147"/>
      <c r="HE118" s="147"/>
      <c r="HF118" s="147"/>
      <c r="HG118" s="147"/>
      <c r="HH118" s="147"/>
      <c r="HI118" s="147"/>
      <c r="HJ118" s="147"/>
      <c r="HK118" s="147"/>
      <c r="HL118" s="147"/>
      <c r="HM118" s="147"/>
      <c r="HN118" s="147"/>
      <c r="HO118" s="147"/>
      <c r="HP118" s="147"/>
      <c r="HQ118" s="147"/>
      <c r="HR118" s="147"/>
      <c r="HS118" s="147"/>
      <c r="HT118" s="147"/>
      <c r="HU118" s="147"/>
      <c r="HV118" s="147"/>
      <c r="HW118" s="147"/>
      <c r="HX118" s="147"/>
      <c r="HY118" s="147"/>
      <c r="HZ118" s="147"/>
      <c r="IA118" s="147"/>
      <c r="IB118" s="147"/>
      <c r="IC118" s="147"/>
      <c r="ID118" s="147"/>
      <c r="IE118" s="147"/>
      <c r="IF118" s="147"/>
      <c r="IG118" s="147"/>
      <c r="IH118" s="147"/>
      <c r="II118" s="147"/>
      <c r="IJ118" s="147"/>
      <c r="IK118" s="147"/>
      <c r="IL118" s="147"/>
      <c r="IM118" s="147"/>
      <c r="IN118" s="147"/>
      <c r="IO118" s="147"/>
      <c r="IP118" s="147"/>
      <c r="IQ118" s="147"/>
    </row>
    <row r="119" spans="1:251" x14ac:dyDescent="0.2">
      <c r="A119" s="148" t="s">
        <v>21</v>
      </c>
      <c r="B119" s="132">
        <v>222</v>
      </c>
      <c r="C119" s="134">
        <v>0.13</v>
      </c>
      <c r="D119" s="134">
        <v>0.02</v>
      </c>
      <c r="E119" s="134">
        <v>15.2</v>
      </c>
      <c r="F119" s="134">
        <v>62</v>
      </c>
      <c r="G119" s="134" t="s">
        <v>22</v>
      </c>
      <c r="H119" s="145" t="s">
        <v>23</v>
      </c>
    </row>
    <row r="120" spans="1:251" x14ac:dyDescent="0.2">
      <c r="A120" s="141" t="s">
        <v>27</v>
      </c>
      <c r="B120" s="129">
        <f t="shared" ref="B120:F120" si="18">SUM(B117:B119)</f>
        <v>397</v>
      </c>
      <c r="C120" s="129">
        <f t="shared" si="18"/>
        <v>9.39</v>
      </c>
      <c r="D120" s="129">
        <f t="shared" si="18"/>
        <v>9.5399999999999991</v>
      </c>
      <c r="E120" s="129">
        <f t="shared" si="18"/>
        <v>54.180000000000007</v>
      </c>
      <c r="F120" s="129">
        <f t="shared" si="18"/>
        <v>311</v>
      </c>
      <c r="G120" s="129"/>
      <c r="H120" s="130"/>
    </row>
    <row r="121" spans="1:251" x14ac:dyDescent="0.2">
      <c r="A121" s="141" t="s">
        <v>125</v>
      </c>
      <c r="B121" s="129">
        <f t="shared" ref="B121:F121" si="19">SUM(B107,B115,B120)</f>
        <v>1972</v>
      </c>
      <c r="C121" s="129">
        <f t="shared" si="19"/>
        <v>57.289999999999992</v>
      </c>
      <c r="D121" s="129">
        <f t="shared" si="19"/>
        <v>56.809999999999995</v>
      </c>
      <c r="E121" s="129">
        <f t="shared" si="19"/>
        <v>313.18</v>
      </c>
      <c r="F121" s="129">
        <f t="shared" si="19"/>
        <v>1969.53</v>
      </c>
      <c r="G121" s="129"/>
      <c r="H121" s="130"/>
    </row>
    <row r="122" spans="1:251" x14ac:dyDescent="0.2">
      <c r="A122" s="126" t="s">
        <v>75</v>
      </c>
      <c r="B122" s="126"/>
      <c r="C122" s="126"/>
      <c r="D122" s="126"/>
      <c r="E122" s="126"/>
      <c r="F122" s="126"/>
      <c r="G122" s="126"/>
      <c r="H122" s="126"/>
    </row>
    <row r="123" spans="1:251" x14ac:dyDescent="0.2">
      <c r="A123" s="128" t="s">
        <v>118</v>
      </c>
      <c r="B123" s="126" t="s">
        <v>149</v>
      </c>
      <c r="C123" s="126"/>
      <c r="D123" s="126"/>
      <c r="E123" s="126"/>
      <c r="F123" s="126"/>
      <c r="G123" s="128" t="s">
        <v>9</v>
      </c>
      <c r="H123" s="128" t="s">
        <v>122</v>
      </c>
    </row>
    <row r="124" spans="1:251" ht="11.45" customHeight="1" x14ac:dyDescent="0.2">
      <c r="A124" s="128"/>
      <c r="B124" s="129" t="s">
        <v>4</v>
      </c>
      <c r="C124" s="129" t="s">
        <v>150</v>
      </c>
      <c r="D124" s="129" t="s">
        <v>151</v>
      </c>
      <c r="E124" s="129" t="s">
        <v>121</v>
      </c>
      <c r="F124" s="129" t="s">
        <v>8</v>
      </c>
      <c r="G124" s="128"/>
      <c r="H124" s="128"/>
    </row>
    <row r="125" spans="1:251" x14ac:dyDescent="0.2">
      <c r="A125" s="128" t="s">
        <v>152</v>
      </c>
      <c r="B125" s="128"/>
      <c r="C125" s="128"/>
      <c r="D125" s="128"/>
      <c r="E125" s="128"/>
      <c r="F125" s="128"/>
      <c r="G125" s="128"/>
      <c r="H125" s="128"/>
    </row>
    <row r="126" spans="1:251" x14ac:dyDescent="0.2">
      <c r="A126" s="135" t="s">
        <v>167</v>
      </c>
      <c r="B126" s="134">
        <v>100</v>
      </c>
      <c r="C126" s="131">
        <v>11.63</v>
      </c>
      <c r="D126" s="131">
        <v>14.08</v>
      </c>
      <c r="E126" s="131">
        <v>10.08</v>
      </c>
      <c r="F126" s="131">
        <v>230.1</v>
      </c>
      <c r="G126" s="134" t="s">
        <v>168</v>
      </c>
      <c r="H126" s="130" t="s">
        <v>169</v>
      </c>
    </row>
    <row r="127" spans="1:251" x14ac:dyDescent="0.2">
      <c r="A127" s="130" t="s">
        <v>233</v>
      </c>
      <c r="B127" s="131">
        <v>180</v>
      </c>
      <c r="C127" s="131">
        <v>3.1</v>
      </c>
      <c r="D127" s="131">
        <v>13.3</v>
      </c>
      <c r="E127" s="131">
        <v>15.37</v>
      </c>
      <c r="F127" s="131">
        <v>196.2</v>
      </c>
      <c r="G127" s="134" t="s">
        <v>234</v>
      </c>
      <c r="H127" s="143" t="s">
        <v>235</v>
      </c>
    </row>
    <row r="128" spans="1:251" x14ac:dyDescent="0.2">
      <c r="A128" s="145" t="s">
        <v>126</v>
      </c>
      <c r="B128" s="131">
        <v>80</v>
      </c>
      <c r="C128" s="131">
        <v>6.4</v>
      </c>
      <c r="D128" s="131">
        <v>0.8</v>
      </c>
      <c r="E128" s="131">
        <v>40.799999999999997</v>
      </c>
      <c r="F128" s="131">
        <v>200</v>
      </c>
      <c r="G128" s="134" t="s">
        <v>230</v>
      </c>
      <c r="H128" s="135" t="s">
        <v>26</v>
      </c>
    </row>
    <row r="129" spans="1:251" x14ac:dyDescent="0.2">
      <c r="A129" s="148" t="s">
        <v>21</v>
      </c>
      <c r="B129" s="132">
        <v>222</v>
      </c>
      <c r="C129" s="134">
        <v>0.13</v>
      </c>
      <c r="D129" s="134">
        <v>0.02</v>
      </c>
      <c r="E129" s="134">
        <v>15.2</v>
      </c>
      <c r="F129" s="134">
        <v>62</v>
      </c>
      <c r="G129" s="134" t="s">
        <v>22</v>
      </c>
      <c r="H129" s="145" t="s">
        <v>23</v>
      </c>
    </row>
    <row r="130" spans="1:251" x14ac:dyDescent="0.2">
      <c r="A130" s="141" t="s">
        <v>27</v>
      </c>
      <c r="B130" s="142">
        <f t="shared" ref="B130:F130" si="20">SUM(B126:B129)</f>
        <v>582</v>
      </c>
      <c r="C130" s="142">
        <f t="shared" si="20"/>
        <v>21.26</v>
      </c>
      <c r="D130" s="142">
        <f t="shared" si="20"/>
        <v>28.200000000000003</v>
      </c>
      <c r="E130" s="142">
        <f t="shared" si="20"/>
        <v>81.45</v>
      </c>
      <c r="F130" s="142">
        <f t="shared" si="20"/>
        <v>688.3</v>
      </c>
      <c r="G130" s="129"/>
      <c r="H130" s="130"/>
    </row>
    <row r="131" spans="1:251" x14ac:dyDescent="0.2">
      <c r="A131" s="126" t="s">
        <v>163</v>
      </c>
      <c r="B131" s="126"/>
      <c r="C131" s="126"/>
      <c r="D131" s="126"/>
      <c r="E131" s="126"/>
      <c r="F131" s="126"/>
      <c r="G131" s="126"/>
      <c r="H131" s="126"/>
    </row>
    <row r="132" spans="1:251" ht="12.75" customHeight="1" x14ac:dyDescent="0.2">
      <c r="A132" s="130" t="s">
        <v>236</v>
      </c>
      <c r="B132" s="131">
        <v>260</v>
      </c>
      <c r="C132" s="131">
        <v>1.51</v>
      </c>
      <c r="D132" s="131">
        <v>6.39</v>
      </c>
      <c r="E132" s="131">
        <v>7.99</v>
      </c>
      <c r="F132" s="131">
        <v>94.43</v>
      </c>
      <c r="G132" s="132" t="s">
        <v>237</v>
      </c>
      <c r="H132" s="148" t="s">
        <v>238</v>
      </c>
    </row>
    <row r="133" spans="1:251" s="144" customFormat="1" ht="12" customHeight="1" x14ac:dyDescent="0.2">
      <c r="A133" s="130" t="s">
        <v>57</v>
      </c>
      <c r="B133" s="132">
        <v>100</v>
      </c>
      <c r="C133" s="132">
        <v>16.309999999999999</v>
      </c>
      <c r="D133" s="132">
        <v>9.5299999999999994</v>
      </c>
      <c r="E133" s="132">
        <v>12.26</v>
      </c>
      <c r="F133" s="132">
        <v>200.78</v>
      </c>
      <c r="G133" s="134" t="s">
        <v>58</v>
      </c>
      <c r="H133" s="135" t="s">
        <v>59</v>
      </c>
    </row>
    <row r="134" spans="1:251" s="144" customFormat="1" ht="21.75" customHeight="1" x14ac:dyDescent="0.2">
      <c r="A134" s="130" t="s">
        <v>72</v>
      </c>
      <c r="B134" s="132">
        <v>180</v>
      </c>
      <c r="C134" s="132">
        <v>4.38</v>
      </c>
      <c r="D134" s="132">
        <v>6.44</v>
      </c>
      <c r="E134" s="132">
        <v>44.02</v>
      </c>
      <c r="F134" s="132">
        <v>251.64</v>
      </c>
      <c r="G134" s="134" t="s">
        <v>86</v>
      </c>
      <c r="H134" s="130" t="s">
        <v>87</v>
      </c>
    </row>
    <row r="135" spans="1:251" ht="12.75" customHeight="1" x14ac:dyDescent="0.2">
      <c r="A135" s="130" t="s">
        <v>170</v>
      </c>
      <c r="B135" s="134">
        <v>5</v>
      </c>
      <c r="C135" s="131">
        <v>0.04</v>
      </c>
      <c r="D135" s="131">
        <v>3.6</v>
      </c>
      <c r="E135" s="131">
        <v>0.06</v>
      </c>
      <c r="F135" s="131">
        <v>33</v>
      </c>
      <c r="G135" s="132" t="s">
        <v>171</v>
      </c>
      <c r="H135" s="143" t="s">
        <v>172</v>
      </c>
    </row>
    <row r="136" spans="1:251" x14ac:dyDescent="0.2">
      <c r="A136" s="130" t="s">
        <v>239</v>
      </c>
      <c r="B136" s="134">
        <v>200</v>
      </c>
      <c r="C136" s="134">
        <v>0</v>
      </c>
      <c r="D136" s="134">
        <v>0</v>
      </c>
      <c r="E136" s="134">
        <v>19.97</v>
      </c>
      <c r="F136" s="134">
        <v>76</v>
      </c>
      <c r="G136" s="134" t="s">
        <v>240</v>
      </c>
      <c r="H136" s="135" t="s">
        <v>204</v>
      </c>
    </row>
    <row r="137" spans="1:251" x14ac:dyDescent="0.2">
      <c r="A137" s="145" t="s">
        <v>41</v>
      </c>
      <c r="B137" s="132">
        <v>40</v>
      </c>
      <c r="C137" s="132">
        <v>2.6</v>
      </c>
      <c r="D137" s="132">
        <v>0.4</v>
      </c>
      <c r="E137" s="132">
        <v>17.2</v>
      </c>
      <c r="F137" s="132">
        <v>85</v>
      </c>
      <c r="G137" s="132" t="s">
        <v>25</v>
      </c>
      <c r="H137" s="130" t="s">
        <v>42</v>
      </c>
      <c r="I137" s="146"/>
      <c r="J137" s="146"/>
      <c r="K137" s="146"/>
      <c r="L137" s="146"/>
      <c r="M137" s="146"/>
      <c r="N137" s="146"/>
      <c r="O137" s="146"/>
      <c r="P137" s="146"/>
      <c r="Q137" s="146"/>
      <c r="R137" s="146"/>
      <c r="S137" s="146"/>
      <c r="T137" s="146"/>
      <c r="U137" s="146"/>
      <c r="V137" s="146"/>
      <c r="W137" s="146"/>
      <c r="X137" s="146"/>
      <c r="Y137" s="146"/>
      <c r="Z137" s="146"/>
      <c r="AA137" s="146"/>
      <c r="AB137" s="146"/>
      <c r="AC137" s="146"/>
      <c r="AD137" s="146"/>
      <c r="AE137" s="146"/>
      <c r="AF137" s="146"/>
      <c r="AG137" s="146"/>
      <c r="AH137" s="146"/>
      <c r="AI137" s="146"/>
      <c r="AJ137" s="146"/>
      <c r="AK137" s="146"/>
      <c r="AL137" s="146"/>
      <c r="AM137" s="146"/>
      <c r="AN137" s="146"/>
      <c r="AO137" s="146"/>
      <c r="AP137" s="146"/>
      <c r="AQ137" s="146"/>
      <c r="AR137" s="146"/>
      <c r="AS137" s="146"/>
      <c r="AT137" s="146"/>
      <c r="AU137" s="146"/>
      <c r="AV137" s="146"/>
      <c r="AW137" s="146"/>
      <c r="AX137" s="146"/>
      <c r="AY137" s="146"/>
      <c r="AZ137" s="146"/>
      <c r="BA137" s="146"/>
      <c r="BB137" s="146"/>
      <c r="BC137" s="146"/>
      <c r="BD137" s="146"/>
      <c r="BE137" s="146"/>
      <c r="BF137" s="146"/>
      <c r="BG137" s="146"/>
      <c r="BH137" s="146"/>
      <c r="BI137" s="146"/>
      <c r="BJ137" s="146"/>
      <c r="BK137" s="146"/>
      <c r="BL137" s="146"/>
      <c r="BM137" s="146"/>
      <c r="BN137" s="146"/>
      <c r="BO137" s="146"/>
      <c r="BP137" s="146"/>
      <c r="BQ137" s="146"/>
      <c r="BR137" s="146"/>
      <c r="BS137" s="146"/>
      <c r="BT137" s="146"/>
      <c r="BU137" s="146"/>
      <c r="BV137" s="146"/>
      <c r="BW137" s="146"/>
      <c r="BX137" s="146"/>
      <c r="BY137" s="146"/>
      <c r="BZ137" s="146"/>
      <c r="CA137" s="146"/>
      <c r="CB137" s="146"/>
      <c r="CC137" s="146"/>
      <c r="CD137" s="146"/>
      <c r="CE137" s="146"/>
      <c r="CF137" s="146"/>
      <c r="CG137" s="146"/>
      <c r="CH137" s="146"/>
      <c r="CI137" s="146"/>
      <c r="CJ137" s="146"/>
      <c r="CK137" s="146"/>
      <c r="CL137" s="146"/>
      <c r="CM137" s="146"/>
      <c r="CN137" s="146"/>
      <c r="CO137" s="146"/>
      <c r="CP137" s="146"/>
      <c r="CQ137" s="146"/>
      <c r="CR137" s="146"/>
      <c r="CS137" s="146"/>
      <c r="CT137" s="146"/>
      <c r="CU137" s="146"/>
      <c r="CV137" s="146"/>
      <c r="CW137" s="146"/>
      <c r="CX137" s="146"/>
      <c r="CY137" s="146"/>
      <c r="CZ137" s="146"/>
      <c r="DA137" s="146"/>
      <c r="DB137" s="146"/>
      <c r="DC137" s="146"/>
      <c r="DD137" s="146"/>
      <c r="DE137" s="146"/>
      <c r="DF137" s="146"/>
      <c r="DG137" s="146"/>
      <c r="DH137" s="146"/>
      <c r="DI137" s="146"/>
      <c r="DJ137" s="146"/>
      <c r="DK137" s="146"/>
      <c r="DL137" s="146"/>
      <c r="DM137" s="146"/>
      <c r="DN137" s="146"/>
      <c r="DO137" s="146"/>
      <c r="DP137" s="146"/>
      <c r="DQ137" s="146"/>
      <c r="DR137" s="146"/>
      <c r="DS137" s="146"/>
      <c r="DT137" s="146"/>
      <c r="DU137" s="146"/>
      <c r="DV137" s="146"/>
      <c r="DW137" s="146"/>
      <c r="DX137" s="146"/>
      <c r="DY137" s="146"/>
      <c r="DZ137" s="146"/>
      <c r="EA137" s="146"/>
      <c r="EB137" s="146"/>
      <c r="EC137" s="146"/>
      <c r="ED137" s="146"/>
      <c r="EE137" s="146"/>
      <c r="EF137" s="146"/>
      <c r="EG137" s="146"/>
      <c r="EH137" s="146"/>
      <c r="EI137" s="146"/>
      <c r="EJ137" s="146"/>
      <c r="EK137" s="146"/>
      <c r="EL137" s="146"/>
      <c r="EM137" s="146"/>
      <c r="EN137" s="146"/>
      <c r="EO137" s="146"/>
      <c r="EP137" s="146"/>
      <c r="EQ137" s="146"/>
      <c r="ER137" s="146"/>
      <c r="ES137" s="146"/>
      <c r="ET137" s="146"/>
      <c r="EU137" s="146"/>
      <c r="EV137" s="146"/>
      <c r="EW137" s="146"/>
      <c r="EX137" s="146"/>
      <c r="EY137" s="146"/>
      <c r="EZ137" s="146"/>
      <c r="FA137" s="146"/>
      <c r="FB137" s="146"/>
      <c r="FC137" s="146"/>
      <c r="FD137" s="146"/>
      <c r="FE137" s="146"/>
      <c r="FF137" s="146"/>
      <c r="FG137" s="146"/>
      <c r="FH137" s="146"/>
      <c r="FI137" s="146"/>
      <c r="FJ137" s="146"/>
      <c r="FK137" s="146"/>
      <c r="FL137" s="146"/>
      <c r="FM137" s="146"/>
      <c r="FN137" s="146"/>
      <c r="FO137" s="146"/>
      <c r="FP137" s="146"/>
      <c r="FQ137" s="146"/>
      <c r="FR137" s="146"/>
      <c r="FS137" s="146"/>
      <c r="FT137" s="146"/>
      <c r="FU137" s="146"/>
      <c r="FV137" s="146"/>
      <c r="FW137" s="146"/>
      <c r="FX137" s="146"/>
      <c r="FY137" s="146"/>
      <c r="FZ137" s="146"/>
      <c r="GA137" s="146"/>
      <c r="GB137" s="146"/>
      <c r="GC137" s="146"/>
      <c r="GD137" s="146"/>
      <c r="GE137" s="146"/>
      <c r="GF137" s="146"/>
      <c r="GG137" s="146"/>
      <c r="GH137" s="146"/>
      <c r="GI137" s="146"/>
      <c r="GJ137" s="146"/>
      <c r="GK137" s="146"/>
      <c r="GL137" s="146"/>
      <c r="GM137" s="146"/>
      <c r="GN137" s="146"/>
      <c r="GO137" s="146"/>
      <c r="GP137" s="146"/>
      <c r="GQ137" s="146"/>
      <c r="GR137" s="146"/>
      <c r="GS137" s="146"/>
      <c r="GT137" s="146"/>
      <c r="GU137" s="146"/>
      <c r="GV137" s="146"/>
      <c r="GW137" s="146"/>
      <c r="GX137" s="146"/>
      <c r="GY137" s="146"/>
      <c r="GZ137" s="146"/>
      <c r="HA137" s="146"/>
      <c r="HB137" s="146"/>
      <c r="HC137" s="146"/>
      <c r="HD137" s="146"/>
      <c r="HE137" s="146"/>
      <c r="HF137" s="146"/>
      <c r="HG137" s="146"/>
      <c r="HH137" s="146"/>
      <c r="HI137" s="146"/>
      <c r="HJ137" s="146"/>
      <c r="HK137" s="146"/>
      <c r="HL137" s="146"/>
      <c r="HM137" s="146"/>
      <c r="HN137" s="146"/>
      <c r="HO137" s="146"/>
      <c r="HP137" s="146"/>
      <c r="HQ137" s="146"/>
      <c r="HR137" s="146"/>
      <c r="HS137" s="146"/>
      <c r="HT137" s="146"/>
      <c r="HU137" s="146"/>
      <c r="HV137" s="146"/>
      <c r="HW137" s="146"/>
      <c r="HX137" s="146"/>
      <c r="HY137" s="146"/>
      <c r="HZ137" s="146"/>
      <c r="IA137" s="146"/>
      <c r="IB137" s="146"/>
      <c r="IC137" s="146"/>
      <c r="ID137" s="146"/>
      <c r="IE137" s="146"/>
      <c r="IF137" s="146"/>
      <c r="IG137" s="146"/>
      <c r="IH137" s="146"/>
      <c r="II137" s="146"/>
      <c r="IJ137" s="146"/>
      <c r="IK137" s="146"/>
      <c r="IL137" s="146"/>
      <c r="IM137" s="146"/>
      <c r="IN137" s="146"/>
      <c r="IO137" s="146"/>
      <c r="IP137" s="146"/>
      <c r="IQ137" s="146"/>
    </row>
    <row r="138" spans="1:251" x14ac:dyDescent="0.2">
      <c r="A138" s="145" t="s">
        <v>126</v>
      </c>
      <c r="B138" s="134">
        <v>40</v>
      </c>
      <c r="C138" s="132">
        <v>3.2</v>
      </c>
      <c r="D138" s="132">
        <v>0.4</v>
      </c>
      <c r="E138" s="132">
        <v>20.399999999999999</v>
      </c>
      <c r="F138" s="132">
        <v>100</v>
      </c>
      <c r="G138" s="134" t="s">
        <v>25</v>
      </c>
      <c r="H138" s="135" t="s">
        <v>26</v>
      </c>
    </row>
    <row r="139" spans="1:251" x14ac:dyDescent="0.2">
      <c r="A139" s="141" t="s">
        <v>27</v>
      </c>
      <c r="B139" s="142">
        <f t="shared" ref="B139:F139" si="21">SUM(B132:B138)</f>
        <v>825</v>
      </c>
      <c r="C139" s="142">
        <f t="shared" si="21"/>
        <v>28.04</v>
      </c>
      <c r="D139" s="142">
        <f t="shared" si="21"/>
        <v>26.759999999999998</v>
      </c>
      <c r="E139" s="142">
        <f t="shared" si="21"/>
        <v>121.9</v>
      </c>
      <c r="F139" s="142">
        <f t="shared" si="21"/>
        <v>840.85</v>
      </c>
      <c r="G139" s="129"/>
      <c r="H139" s="130"/>
    </row>
    <row r="140" spans="1:251" x14ac:dyDescent="0.2">
      <c r="A140" s="128" t="s">
        <v>179</v>
      </c>
      <c r="B140" s="128"/>
      <c r="C140" s="128"/>
      <c r="D140" s="128"/>
      <c r="E140" s="128"/>
      <c r="F140" s="128"/>
      <c r="G140" s="128"/>
      <c r="H140" s="128"/>
    </row>
    <row r="141" spans="1:251" x14ac:dyDescent="0.2">
      <c r="A141" s="148" t="s">
        <v>241</v>
      </c>
      <c r="B141" s="134">
        <v>100</v>
      </c>
      <c r="C141" s="131">
        <f>9.08/80*100</f>
        <v>11.35</v>
      </c>
      <c r="D141" s="131">
        <f>8.79/80*100</f>
        <v>10.987499999999999</v>
      </c>
      <c r="E141" s="131">
        <f>26.73/80*100</f>
        <v>33.412500000000001</v>
      </c>
      <c r="F141" s="131">
        <f>193.55/80*100</f>
        <v>241.9375</v>
      </c>
      <c r="G141" s="134" t="s">
        <v>242</v>
      </c>
      <c r="H141" s="135" t="s">
        <v>243</v>
      </c>
    </row>
    <row r="142" spans="1:251" x14ac:dyDescent="0.2">
      <c r="A142" s="130" t="s">
        <v>180</v>
      </c>
      <c r="B142" s="132">
        <v>100</v>
      </c>
      <c r="C142" s="132">
        <v>0.04</v>
      </c>
      <c r="D142" s="132">
        <v>0.04</v>
      </c>
      <c r="E142" s="132">
        <v>9.8000000000000007</v>
      </c>
      <c r="F142" s="132">
        <v>47</v>
      </c>
      <c r="G142" s="134" t="s">
        <v>181</v>
      </c>
      <c r="H142" s="130" t="s">
        <v>182</v>
      </c>
      <c r="I142" s="147"/>
      <c r="J142" s="147"/>
      <c r="K142" s="147"/>
      <c r="L142" s="147"/>
      <c r="M142" s="147"/>
      <c r="N142" s="147"/>
      <c r="O142" s="147"/>
      <c r="P142" s="147"/>
      <c r="Q142" s="147"/>
      <c r="R142" s="147"/>
      <c r="S142" s="147"/>
      <c r="T142" s="147"/>
      <c r="U142" s="147"/>
      <c r="V142" s="147"/>
      <c r="W142" s="147"/>
      <c r="X142" s="147"/>
      <c r="Y142" s="147"/>
      <c r="Z142" s="147"/>
      <c r="AA142" s="147"/>
      <c r="AB142" s="147"/>
      <c r="AC142" s="147"/>
      <c r="AD142" s="147"/>
      <c r="AE142" s="147"/>
      <c r="AF142" s="147"/>
      <c r="AG142" s="147"/>
      <c r="AH142" s="147"/>
      <c r="AI142" s="147"/>
      <c r="AJ142" s="147"/>
      <c r="AK142" s="147"/>
      <c r="AL142" s="147"/>
      <c r="AM142" s="147"/>
      <c r="AN142" s="147"/>
      <c r="AO142" s="147"/>
      <c r="AP142" s="147"/>
      <c r="AQ142" s="147"/>
      <c r="AR142" s="147"/>
      <c r="AS142" s="147"/>
      <c r="AT142" s="147"/>
      <c r="AU142" s="147"/>
      <c r="AV142" s="147"/>
      <c r="AW142" s="147"/>
      <c r="AX142" s="147"/>
      <c r="AY142" s="147"/>
      <c r="AZ142" s="147"/>
      <c r="BA142" s="147"/>
      <c r="BB142" s="147"/>
      <c r="BC142" s="147"/>
      <c r="BD142" s="147"/>
      <c r="BE142" s="147"/>
      <c r="BF142" s="147"/>
      <c r="BG142" s="147"/>
      <c r="BH142" s="147"/>
      <c r="BI142" s="147"/>
      <c r="BJ142" s="147"/>
      <c r="BK142" s="147"/>
      <c r="BL142" s="147"/>
      <c r="BM142" s="147"/>
      <c r="BN142" s="147"/>
      <c r="BO142" s="147"/>
      <c r="BP142" s="147"/>
      <c r="BQ142" s="147"/>
      <c r="BR142" s="147"/>
      <c r="BS142" s="147"/>
      <c r="BT142" s="147"/>
      <c r="BU142" s="147"/>
      <c r="BV142" s="147"/>
      <c r="BW142" s="147"/>
      <c r="BX142" s="147"/>
      <c r="BY142" s="147"/>
      <c r="BZ142" s="147"/>
      <c r="CA142" s="147"/>
      <c r="CB142" s="147"/>
      <c r="CC142" s="147"/>
      <c r="CD142" s="147"/>
      <c r="CE142" s="147"/>
      <c r="CF142" s="147"/>
      <c r="CG142" s="147"/>
      <c r="CH142" s="147"/>
      <c r="CI142" s="147"/>
      <c r="CJ142" s="147"/>
      <c r="CK142" s="147"/>
      <c r="CL142" s="147"/>
      <c r="CM142" s="147"/>
      <c r="CN142" s="147"/>
      <c r="CO142" s="147"/>
      <c r="CP142" s="147"/>
      <c r="CQ142" s="147"/>
      <c r="CR142" s="147"/>
      <c r="CS142" s="147"/>
      <c r="CT142" s="147"/>
      <c r="CU142" s="147"/>
      <c r="CV142" s="147"/>
      <c r="CW142" s="147"/>
      <c r="CX142" s="147"/>
      <c r="CY142" s="147"/>
      <c r="CZ142" s="147"/>
      <c r="DA142" s="147"/>
      <c r="DB142" s="147"/>
      <c r="DC142" s="147"/>
      <c r="DD142" s="147"/>
      <c r="DE142" s="147"/>
      <c r="DF142" s="147"/>
      <c r="DG142" s="147"/>
      <c r="DH142" s="147"/>
      <c r="DI142" s="147"/>
      <c r="DJ142" s="147"/>
      <c r="DK142" s="147"/>
      <c r="DL142" s="147"/>
      <c r="DM142" s="147"/>
      <c r="DN142" s="147"/>
      <c r="DO142" s="147"/>
      <c r="DP142" s="147"/>
      <c r="DQ142" s="147"/>
      <c r="DR142" s="147"/>
      <c r="DS142" s="147"/>
      <c r="DT142" s="147"/>
      <c r="DU142" s="147"/>
      <c r="DV142" s="147"/>
      <c r="DW142" s="147"/>
      <c r="DX142" s="147"/>
      <c r="DY142" s="147"/>
      <c r="DZ142" s="147"/>
      <c r="EA142" s="147"/>
      <c r="EB142" s="147"/>
      <c r="EC142" s="147"/>
      <c r="ED142" s="147"/>
      <c r="EE142" s="147"/>
      <c r="EF142" s="147"/>
      <c r="EG142" s="147"/>
      <c r="EH142" s="147"/>
      <c r="EI142" s="147"/>
      <c r="EJ142" s="147"/>
      <c r="EK142" s="147"/>
      <c r="EL142" s="147"/>
      <c r="EM142" s="147"/>
      <c r="EN142" s="147"/>
      <c r="EO142" s="147"/>
      <c r="EP142" s="147"/>
      <c r="EQ142" s="147"/>
      <c r="ER142" s="147"/>
      <c r="ES142" s="147"/>
      <c r="ET142" s="147"/>
      <c r="EU142" s="147"/>
      <c r="EV142" s="147"/>
      <c r="EW142" s="147"/>
      <c r="EX142" s="147"/>
      <c r="EY142" s="147"/>
      <c r="EZ142" s="147"/>
      <c r="FA142" s="147"/>
      <c r="FB142" s="147"/>
      <c r="FC142" s="147"/>
      <c r="FD142" s="147"/>
      <c r="FE142" s="147"/>
      <c r="FF142" s="147"/>
      <c r="FG142" s="147"/>
      <c r="FH142" s="147"/>
      <c r="FI142" s="147"/>
      <c r="FJ142" s="147"/>
      <c r="FK142" s="147"/>
      <c r="FL142" s="147"/>
      <c r="FM142" s="147"/>
      <c r="FN142" s="147"/>
      <c r="FO142" s="147"/>
      <c r="FP142" s="147"/>
      <c r="FQ142" s="147"/>
      <c r="FR142" s="147"/>
      <c r="FS142" s="147"/>
      <c r="FT142" s="147"/>
      <c r="FU142" s="147"/>
      <c r="FV142" s="147"/>
      <c r="FW142" s="147"/>
      <c r="FX142" s="147"/>
      <c r="FY142" s="147"/>
      <c r="FZ142" s="147"/>
      <c r="GA142" s="147"/>
      <c r="GB142" s="147"/>
      <c r="GC142" s="147"/>
      <c r="GD142" s="147"/>
      <c r="GE142" s="147"/>
      <c r="GF142" s="147"/>
      <c r="GG142" s="147"/>
      <c r="GH142" s="147"/>
      <c r="GI142" s="147"/>
      <c r="GJ142" s="147"/>
      <c r="GK142" s="147"/>
      <c r="GL142" s="147"/>
      <c r="GM142" s="147"/>
      <c r="GN142" s="147"/>
      <c r="GO142" s="147"/>
      <c r="GP142" s="147"/>
      <c r="GQ142" s="147"/>
      <c r="GR142" s="147"/>
      <c r="GS142" s="147"/>
      <c r="GT142" s="147"/>
      <c r="GU142" s="147"/>
      <c r="GV142" s="147"/>
      <c r="GW142" s="147"/>
      <c r="GX142" s="147"/>
      <c r="GY142" s="147"/>
      <c r="GZ142" s="147"/>
      <c r="HA142" s="147"/>
      <c r="HB142" s="147"/>
      <c r="HC142" s="147"/>
      <c r="HD142" s="147"/>
      <c r="HE142" s="147"/>
      <c r="HF142" s="147"/>
      <c r="HG142" s="147"/>
      <c r="HH142" s="147"/>
      <c r="HI142" s="147"/>
      <c r="HJ142" s="147"/>
      <c r="HK142" s="147"/>
      <c r="HL142" s="147"/>
      <c r="HM142" s="147"/>
      <c r="HN142" s="147"/>
      <c r="HO142" s="147"/>
      <c r="HP142" s="147"/>
      <c r="HQ142" s="147"/>
      <c r="HR142" s="147"/>
      <c r="HS142" s="147"/>
      <c r="HT142" s="147"/>
      <c r="HU142" s="147"/>
      <c r="HV142" s="147"/>
      <c r="HW142" s="147"/>
      <c r="HX142" s="147"/>
      <c r="HY142" s="147"/>
      <c r="HZ142" s="147"/>
      <c r="IA142" s="147"/>
      <c r="IB142" s="147"/>
      <c r="IC142" s="147"/>
      <c r="ID142" s="147"/>
      <c r="IE142" s="147"/>
      <c r="IF142" s="147"/>
      <c r="IG142" s="147"/>
      <c r="IH142" s="147"/>
      <c r="II142" s="147"/>
      <c r="IJ142" s="147"/>
      <c r="IK142" s="147"/>
      <c r="IL142" s="147"/>
      <c r="IM142" s="147"/>
      <c r="IN142" s="147"/>
      <c r="IO142" s="147"/>
      <c r="IP142" s="147"/>
      <c r="IQ142" s="147"/>
    </row>
    <row r="143" spans="1:251" x14ac:dyDescent="0.2">
      <c r="A143" s="148" t="s">
        <v>21</v>
      </c>
      <c r="B143" s="132">
        <v>222</v>
      </c>
      <c r="C143" s="134">
        <v>0.13</v>
      </c>
      <c r="D143" s="134">
        <v>0.02</v>
      </c>
      <c r="E143" s="134">
        <v>15.2</v>
      </c>
      <c r="F143" s="134">
        <v>62</v>
      </c>
      <c r="G143" s="134" t="s">
        <v>22</v>
      </c>
      <c r="H143" s="145" t="s">
        <v>23</v>
      </c>
    </row>
    <row r="144" spans="1:251" x14ac:dyDescent="0.2">
      <c r="A144" s="141" t="s">
        <v>27</v>
      </c>
      <c r="B144" s="129">
        <f t="shared" ref="B144:F144" si="22">SUM(B141:B143)</f>
        <v>422</v>
      </c>
      <c r="C144" s="129">
        <f t="shared" si="22"/>
        <v>11.52</v>
      </c>
      <c r="D144" s="129">
        <f t="shared" si="22"/>
        <v>11.047499999999998</v>
      </c>
      <c r="E144" s="129">
        <f t="shared" si="22"/>
        <v>58.412500000000009</v>
      </c>
      <c r="F144" s="129">
        <f t="shared" si="22"/>
        <v>350.9375</v>
      </c>
      <c r="G144" s="129"/>
      <c r="H144" s="130"/>
    </row>
    <row r="145" spans="1:8" x14ac:dyDescent="0.2">
      <c r="A145" s="141" t="s">
        <v>125</v>
      </c>
      <c r="B145" s="129">
        <f t="shared" ref="B145:F145" si="23">SUM(B130,B139,B144)</f>
        <v>1829</v>
      </c>
      <c r="C145" s="129">
        <f t="shared" si="23"/>
        <v>60.819999999999993</v>
      </c>
      <c r="D145" s="129">
        <f t="shared" si="23"/>
        <v>66.007499999999993</v>
      </c>
      <c r="E145" s="129">
        <f t="shared" si="23"/>
        <v>261.76250000000005</v>
      </c>
      <c r="F145" s="129">
        <f t="shared" si="23"/>
        <v>1880.0875000000001</v>
      </c>
      <c r="G145" s="129"/>
      <c r="H145" s="130"/>
    </row>
    <row r="146" spans="1:8" x14ac:dyDescent="0.2">
      <c r="A146" s="126" t="s">
        <v>82</v>
      </c>
      <c r="B146" s="126"/>
      <c r="C146" s="126"/>
      <c r="D146" s="126"/>
      <c r="E146" s="126"/>
      <c r="F146" s="126"/>
      <c r="G146" s="126"/>
      <c r="H146" s="126"/>
    </row>
    <row r="147" spans="1:8" x14ac:dyDescent="0.2">
      <c r="A147" s="126" t="s">
        <v>2</v>
      </c>
      <c r="B147" s="126"/>
      <c r="C147" s="126"/>
      <c r="D147" s="126"/>
      <c r="E147" s="126"/>
      <c r="F147" s="126"/>
      <c r="G147" s="126"/>
      <c r="H147" s="126"/>
    </row>
    <row r="148" spans="1:8" x14ac:dyDescent="0.2">
      <c r="A148" s="128" t="s">
        <v>118</v>
      </c>
      <c r="B148" s="126" t="s">
        <v>149</v>
      </c>
      <c r="C148" s="126"/>
      <c r="D148" s="126"/>
      <c r="E148" s="126"/>
      <c r="F148" s="126"/>
      <c r="G148" s="128" t="s">
        <v>9</v>
      </c>
      <c r="H148" s="128" t="s">
        <v>122</v>
      </c>
    </row>
    <row r="149" spans="1:8" ht="11.45" customHeight="1" x14ac:dyDescent="0.2">
      <c r="A149" s="128"/>
      <c r="B149" s="129" t="s">
        <v>4</v>
      </c>
      <c r="C149" s="129" t="s">
        <v>150</v>
      </c>
      <c r="D149" s="129" t="s">
        <v>151</v>
      </c>
      <c r="E149" s="129" t="s">
        <v>121</v>
      </c>
      <c r="F149" s="129" t="s">
        <v>8</v>
      </c>
      <c r="G149" s="128"/>
      <c r="H149" s="128"/>
    </row>
    <row r="150" spans="1:8" x14ac:dyDescent="0.2">
      <c r="A150" s="128" t="s">
        <v>152</v>
      </c>
      <c r="B150" s="128"/>
      <c r="C150" s="128"/>
      <c r="D150" s="128"/>
      <c r="E150" s="128"/>
      <c r="F150" s="128"/>
      <c r="G150" s="128"/>
      <c r="H150" s="128"/>
    </row>
    <row r="151" spans="1:8" x14ac:dyDescent="0.2">
      <c r="A151" s="145" t="s">
        <v>244</v>
      </c>
      <c r="B151" s="131">
        <v>250</v>
      </c>
      <c r="C151" s="131">
        <v>7.2</v>
      </c>
      <c r="D151" s="131">
        <v>13.02</v>
      </c>
      <c r="E151" s="131">
        <v>51.54</v>
      </c>
      <c r="F151" s="131">
        <v>352.8</v>
      </c>
      <c r="G151" s="132" t="s">
        <v>275</v>
      </c>
      <c r="H151" s="145" t="s">
        <v>245</v>
      </c>
    </row>
    <row r="152" spans="1:8" ht="11.45" customHeight="1" x14ac:dyDescent="0.2">
      <c r="A152" s="130" t="s">
        <v>156</v>
      </c>
      <c r="B152" s="134">
        <v>30</v>
      </c>
      <c r="C152" s="131">
        <v>6.96</v>
      </c>
      <c r="D152" s="131">
        <v>8.85</v>
      </c>
      <c r="E152" s="131">
        <v>0</v>
      </c>
      <c r="F152" s="131">
        <v>108</v>
      </c>
      <c r="G152" s="132" t="s">
        <v>157</v>
      </c>
      <c r="H152" s="130" t="s">
        <v>158</v>
      </c>
    </row>
    <row r="153" spans="1:8" s="144" customFormat="1" x14ac:dyDescent="0.2">
      <c r="A153" s="145" t="s">
        <v>126</v>
      </c>
      <c r="B153" s="131">
        <v>60</v>
      </c>
      <c r="C153" s="131">
        <f>6.4/80*60</f>
        <v>4.8</v>
      </c>
      <c r="D153" s="131">
        <f>0.8/80*60</f>
        <v>0.6</v>
      </c>
      <c r="E153" s="131">
        <f>40.8/80*60</f>
        <v>30.6</v>
      </c>
      <c r="F153" s="131">
        <f>200/80*60</f>
        <v>150</v>
      </c>
      <c r="G153" s="134" t="s">
        <v>230</v>
      </c>
      <c r="H153" s="135" t="s">
        <v>26</v>
      </c>
    </row>
    <row r="154" spans="1:8" x14ac:dyDescent="0.2">
      <c r="A154" s="135" t="s">
        <v>38</v>
      </c>
      <c r="B154" s="134">
        <v>215</v>
      </c>
      <c r="C154" s="134">
        <v>7.0000000000000007E-2</v>
      </c>
      <c r="D154" s="134">
        <v>0.02</v>
      </c>
      <c r="E154" s="134">
        <v>15</v>
      </c>
      <c r="F154" s="134">
        <v>60</v>
      </c>
      <c r="G154" s="134" t="s">
        <v>39</v>
      </c>
      <c r="H154" s="130" t="s">
        <v>40</v>
      </c>
    </row>
    <row r="155" spans="1:8" x14ac:dyDescent="0.2">
      <c r="A155" s="141" t="s">
        <v>27</v>
      </c>
      <c r="B155" s="129">
        <f t="shared" ref="B155:F155" si="24">SUM(B151:B154)</f>
        <v>555</v>
      </c>
      <c r="C155" s="129">
        <f t="shared" si="24"/>
        <v>19.03</v>
      </c>
      <c r="D155" s="129">
        <f t="shared" si="24"/>
        <v>22.49</v>
      </c>
      <c r="E155" s="129">
        <f t="shared" si="24"/>
        <v>97.14</v>
      </c>
      <c r="F155" s="129">
        <f t="shared" si="24"/>
        <v>670.8</v>
      </c>
      <c r="G155" s="129"/>
      <c r="H155" s="130"/>
    </row>
    <row r="156" spans="1:8" x14ac:dyDescent="0.2">
      <c r="A156" s="126" t="s">
        <v>163</v>
      </c>
      <c r="B156" s="126"/>
      <c r="C156" s="126"/>
      <c r="D156" s="126"/>
      <c r="E156" s="126"/>
      <c r="F156" s="126"/>
      <c r="G156" s="126"/>
      <c r="H156" s="126"/>
    </row>
    <row r="157" spans="1:8" ht="12" customHeight="1" x14ac:dyDescent="0.2">
      <c r="A157" s="130" t="s">
        <v>184</v>
      </c>
      <c r="B157" s="132">
        <v>250</v>
      </c>
      <c r="C157" s="132">
        <v>5.49</v>
      </c>
      <c r="D157" s="132">
        <v>5.27</v>
      </c>
      <c r="E157" s="132">
        <v>16.54</v>
      </c>
      <c r="F157" s="132">
        <v>148.25</v>
      </c>
      <c r="G157" s="132" t="s">
        <v>185</v>
      </c>
      <c r="H157" s="133" t="s">
        <v>186</v>
      </c>
    </row>
    <row r="158" spans="1:8" x14ac:dyDescent="0.2">
      <c r="A158" s="130" t="s">
        <v>15</v>
      </c>
      <c r="B158" s="131">
        <v>100</v>
      </c>
      <c r="C158" s="131">
        <v>12.6</v>
      </c>
      <c r="D158" s="131">
        <v>14.3</v>
      </c>
      <c r="E158" s="131">
        <v>13.6</v>
      </c>
      <c r="F158" s="131">
        <v>230.9</v>
      </c>
      <c r="G158" s="134" t="s">
        <v>16</v>
      </c>
      <c r="H158" s="143" t="s">
        <v>17</v>
      </c>
    </row>
    <row r="159" spans="1:8" ht="21" customHeight="1" x14ac:dyDescent="0.2">
      <c r="A159" s="145" t="s">
        <v>246</v>
      </c>
      <c r="B159" s="131">
        <v>180</v>
      </c>
      <c r="C159" s="131">
        <v>3.7</v>
      </c>
      <c r="D159" s="131">
        <v>5.79</v>
      </c>
      <c r="E159" s="131">
        <v>21.14</v>
      </c>
      <c r="F159" s="131">
        <v>151.6</v>
      </c>
      <c r="G159" s="134" t="s">
        <v>247</v>
      </c>
      <c r="H159" s="167" t="s">
        <v>248</v>
      </c>
    </row>
    <row r="160" spans="1:8" x14ac:dyDescent="0.2">
      <c r="A160" s="130" t="s">
        <v>190</v>
      </c>
      <c r="B160" s="134">
        <v>200</v>
      </c>
      <c r="C160" s="132">
        <v>0.76</v>
      </c>
      <c r="D160" s="132">
        <v>0.04</v>
      </c>
      <c r="E160" s="132">
        <v>20.22</v>
      </c>
      <c r="F160" s="132">
        <v>85.51</v>
      </c>
      <c r="G160" s="132" t="s">
        <v>191</v>
      </c>
      <c r="H160" s="135" t="s">
        <v>192</v>
      </c>
    </row>
    <row r="161" spans="1:251" x14ac:dyDescent="0.2">
      <c r="A161" s="145" t="s">
        <v>41</v>
      </c>
      <c r="B161" s="132">
        <v>40</v>
      </c>
      <c r="C161" s="132">
        <v>2.6</v>
      </c>
      <c r="D161" s="132">
        <v>0.4</v>
      </c>
      <c r="E161" s="132">
        <v>17.2</v>
      </c>
      <c r="F161" s="132">
        <v>85</v>
      </c>
      <c r="G161" s="132" t="s">
        <v>25</v>
      </c>
      <c r="H161" s="130" t="s">
        <v>42</v>
      </c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  <c r="HX161" s="146"/>
      <c r="HY161" s="146"/>
      <c r="HZ161" s="146"/>
      <c r="IA161" s="146"/>
      <c r="IB161" s="146"/>
      <c r="IC161" s="146"/>
      <c r="ID161" s="146"/>
      <c r="IE161" s="146"/>
      <c r="IF161" s="146"/>
      <c r="IG161" s="146"/>
      <c r="IH161" s="146"/>
      <c r="II161" s="146"/>
      <c r="IJ161" s="146"/>
      <c r="IK161" s="146"/>
      <c r="IL161" s="146"/>
      <c r="IM161" s="146"/>
      <c r="IN161" s="146"/>
      <c r="IO161" s="146"/>
      <c r="IP161" s="146"/>
      <c r="IQ161" s="146"/>
    </row>
    <row r="162" spans="1:251" x14ac:dyDescent="0.2">
      <c r="A162" s="145" t="s">
        <v>126</v>
      </c>
      <c r="B162" s="134">
        <v>40</v>
      </c>
      <c r="C162" s="132">
        <v>3.2</v>
      </c>
      <c r="D162" s="132">
        <v>0.4</v>
      </c>
      <c r="E162" s="132">
        <v>20.399999999999999</v>
      </c>
      <c r="F162" s="132">
        <v>100</v>
      </c>
      <c r="G162" s="134" t="s">
        <v>25</v>
      </c>
      <c r="H162" s="135" t="s">
        <v>26</v>
      </c>
    </row>
    <row r="163" spans="1:251" x14ac:dyDescent="0.2">
      <c r="A163" s="141" t="s">
        <v>27</v>
      </c>
      <c r="B163" s="142">
        <f t="shared" ref="B163:F163" si="25">SUM(B157:B162)</f>
        <v>810</v>
      </c>
      <c r="C163" s="142">
        <f t="shared" si="25"/>
        <v>28.35</v>
      </c>
      <c r="D163" s="142">
        <f t="shared" si="25"/>
        <v>26.199999999999996</v>
      </c>
      <c r="E163" s="142">
        <f t="shared" si="25"/>
        <v>109.1</v>
      </c>
      <c r="F163" s="142">
        <f t="shared" si="25"/>
        <v>801.26</v>
      </c>
      <c r="G163" s="129"/>
      <c r="H163" s="130"/>
    </row>
    <row r="164" spans="1:251" x14ac:dyDescent="0.2">
      <c r="A164" s="128" t="s">
        <v>179</v>
      </c>
      <c r="B164" s="128"/>
      <c r="C164" s="128"/>
      <c r="D164" s="128"/>
      <c r="E164" s="128"/>
      <c r="F164" s="128"/>
      <c r="G164" s="128"/>
      <c r="H164" s="128"/>
    </row>
    <row r="165" spans="1:251" ht="21" customHeight="1" x14ac:dyDescent="0.2">
      <c r="A165" s="130" t="s">
        <v>128</v>
      </c>
      <c r="B165" s="134">
        <v>100</v>
      </c>
      <c r="C165" s="132">
        <v>8.7100000000000009</v>
      </c>
      <c r="D165" s="132">
        <v>9.68</v>
      </c>
      <c r="E165" s="132">
        <v>58.08</v>
      </c>
      <c r="F165" s="132">
        <v>361.74</v>
      </c>
      <c r="G165" s="134" t="s">
        <v>129</v>
      </c>
      <c r="H165" s="135" t="s">
        <v>130</v>
      </c>
      <c r="I165" s="147"/>
      <c r="J165" s="147"/>
      <c r="K165" s="147"/>
      <c r="L165" s="147"/>
      <c r="M165" s="147"/>
      <c r="N165" s="147"/>
      <c r="O165" s="147"/>
      <c r="P165" s="147"/>
      <c r="Q165" s="147"/>
      <c r="R165" s="147"/>
      <c r="S165" s="147"/>
      <c r="T165" s="147"/>
      <c r="U165" s="147"/>
      <c r="V165" s="147"/>
      <c r="W165" s="147"/>
      <c r="X165" s="147"/>
      <c r="Y165" s="147"/>
      <c r="Z165" s="147"/>
      <c r="AA165" s="147"/>
      <c r="AB165" s="147"/>
      <c r="AC165" s="147"/>
      <c r="AD165" s="147"/>
      <c r="AE165" s="147"/>
      <c r="AF165" s="147"/>
      <c r="AG165" s="147"/>
      <c r="AH165" s="147"/>
      <c r="AI165" s="147"/>
      <c r="AJ165" s="147"/>
      <c r="AK165" s="147"/>
      <c r="AL165" s="147"/>
      <c r="AM165" s="147"/>
      <c r="AN165" s="147"/>
      <c r="AO165" s="147"/>
      <c r="AP165" s="147"/>
      <c r="AQ165" s="147"/>
      <c r="AR165" s="147"/>
      <c r="AS165" s="147"/>
      <c r="AT165" s="147"/>
      <c r="AU165" s="147"/>
      <c r="AV165" s="147"/>
      <c r="AW165" s="147"/>
      <c r="AX165" s="147"/>
      <c r="AY165" s="147"/>
      <c r="AZ165" s="147"/>
      <c r="BA165" s="147"/>
      <c r="BB165" s="147"/>
      <c r="BC165" s="147"/>
      <c r="BD165" s="147"/>
      <c r="BE165" s="147"/>
      <c r="BF165" s="147"/>
      <c r="BG165" s="147"/>
      <c r="BH165" s="147"/>
      <c r="BI165" s="147"/>
      <c r="BJ165" s="147"/>
      <c r="BK165" s="147"/>
      <c r="BL165" s="147"/>
      <c r="BM165" s="147"/>
      <c r="BN165" s="147"/>
      <c r="BO165" s="147"/>
      <c r="BP165" s="147"/>
      <c r="BQ165" s="147"/>
      <c r="BR165" s="147"/>
      <c r="BS165" s="147"/>
      <c r="BT165" s="147"/>
      <c r="BU165" s="147"/>
      <c r="BV165" s="147"/>
      <c r="BW165" s="147"/>
      <c r="BX165" s="147"/>
      <c r="BY165" s="147"/>
      <c r="BZ165" s="147"/>
      <c r="CA165" s="147"/>
      <c r="CB165" s="147"/>
      <c r="CC165" s="147"/>
      <c r="CD165" s="147"/>
      <c r="CE165" s="147"/>
      <c r="CF165" s="147"/>
      <c r="CG165" s="147"/>
      <c r="CH165" s="147"/>
      <c r="CI165" s="147"/>
      <c r="CJ165" s="147"/>
      <c r="CK165" s="147"/>
      <c r="CL165" s="147"/>
      <c r="CM165" s="147"/>
      <c r="CN165" s="147"/>
      <c r="CO165" s="147"/>
      <c r="CP165" s="147"/>
      <c r="CQ165" s="147"/>
      <c r="CR165" s="147"/>
      <c r="CS165" s="147"/>
      <c r="CT165" s="147"/>
      <c r="CU165" s="147"/>
      <c r="CV165" s="147"/>
      <c r="CW165" s="147"/>
      <c r="CX165" s="147"/>
      <c r="CY165" s="147"/>
      <c r="CZ165" s="147"/>
      <c r="DA165" s="147"/>
      <c r="DB165" s="147"/>
      <c r="DC165" s="147"/>
      <c r="DD165" s="147"/>
      <c r="DE165" s="147"/>
      <c r="DF165" s="147"/>
      <c r="DG165" s="147"/>
      <c r="DH165" s="147"/>
      <c r="DI165" s="147"/>
      <c r="DJ165" s="147"/>
      <c r="DK165" s="147"/>
      <c r="DL165" s="147"/>
      <c r="DM165" s="147"/>
      <c r="DN165" s="147"/>
      <c r="DO165" s="147"/>
      <c r="DP165" s="147"/>
      <c r="DQ165" s="147"/>
      <c r="DR165" s="147"/>
      <c r="DS165" s="147"/>
      <c r="DT165" s="147"/>
      <c r="DU165" s="147"/>
      <c r="DV165" s="147"/>
      <c r="DW165" s="147"/>
      <c r="DX165" s="147"/>
      <c r="DY165" s="147"/>
      <c r="DZ165" s="147"/>
      <c r="EA165" s="147"/>
      <c r="EB165" s="147"/>
      <c r="EC165" s="147"/>
      <c r="ED165" s="147"/>
      <c r="EE165" s="147"/>
      <c r="EF165" s="147"/>
      <c r="EG165" s="147"/>
      <c r="EH165" s="147"/>
      <c r="EI165" s="147"/>
      <c r="EJ165" s="147"/>
      <c r="EK165" s="147"/>
      <c r="EL165" s="147"/>
      <c r="EM165" s="147"/>
      <c r="EN165" s="147"/>
      <c r="EO165" s="147"/>
      <c r="EP165" s="147"/>
      <c r="EQ165" s="147"/>
      <c r="ER165" s="147"/>
      <c r="ES165" s="147"/>
      <c r="ET165" s="147"/>
      <c r="EU165" s="147"/>
      <c r="EV165" s="147"/>
      <c r="EW165" s="147"/>
      <c r="EX165" s="147"/>
      <c r="EY165" s="147"/>
      <c r="EZ165" s="147"/>
      <c r="FA165" s="147"/>
      <c r="FB165" s="147"/>
      <c r="FC165" s="147"/>
      <c r="FD165" s="147"/>
      <c r="FE165" s="147"/>
      <c r="FF165" s="147"/>
      <c r="FG165" s="147"/>
      <c r="FH165" s="147"/>
      <c r="FI165" s="147"/>
      <c r="FJ165" s="147"/>
      <c r="FK165" s="147"/>
      <c r="FL165" s="147"/>
      <c r="FM165" s="147"/>
      <c r="FN165" s="147"/>
      <c r="FO165" s="147"/>
      <c r="FP165" s="147"/>
      <c r="FQ165" s="147"/>
      <c r="FR165" s="147"/>
      <c r="FS165" s="147"/>
      <c r="FT165" s="147"/>
      <c r="FU165" s="147"/>
      <c r="FV165" s="147"/>
      <c r="FW165" s="147"/>
      <c r="FX165" s="147"/>
      <c r="FY165" s="147"/>
      <c r="FZ165" s="147"/>
      <c r="GA165" s="147"/>
      <c r="GB165" s="147"/>
      <c r="GC165" s="147"/>
      <c r="GD165" s="147"/>
      <c r="GE165" s="147"/>
      <c r="GF165" s="147"/>
      <c r="GG165" s="147"/>
      <c r="GH165" s="147"/>
      <c r="GI165" s="147"/>
      <c r="GJ165" s="147"/>
      <c r="GK165" s="147"/>
      <c r="GL165" s="147"/>
      <c r="GM165" s="147"/>
      <c r="GN165" s="147"/>
      <c r="GO165" s="147"/>
      <c r="GP165" s="147"/>
      <c r="GQ165" s="147"/>
      <c r="GR165" s="147"/>
      <c r="GS165" s="147"/>
      <c r="GT165" s="147"/>
      <c r="GU165" s="147"/>
      <c r="GV165" s="147"/>
      <c r="GW165" s="147"/>
      <c r="GX165" s="147"/>
      <c r="GY165" s="147"/>
      <c r="GZ165" s="147"/>
      <c r="HA165" s="147"/>
      <c r="HB165" s="147"/>
      <c r="HC165" s="147"/>
      <c r="HD165" s="147"/>
      <c r="HE165" s="147"/>
      <c r="HF165" s="147"/>
      <c r="HG165" s="147"/>
      <c r="HH165" s="147"/>
      <c r="HI165" s="147"/>
      <c r="HJ165" s="147"/>
      <c r="HK165" s="147"/>
      <c r="HL165" s="147"/>
      <c r="HM165" s="147"/>
      <c r="HN165" s="147"/>
      <c r="HO165" s="147"/>
      <c r="HP165" s="147"/>
      <c r="HQ165" s="147"/>
      <c r="HR165" s="147"/>
      <c r="HS165" s="147"/>
      <c r="HT165" s="147"/>
      <c r="HU165" s="147"/>
      <c r="HV165" s="147"/>
      <c r="HW165" s="147"/>
      <c r="HX165" s="147"/>
      <c r="HY165" s="147"/>
      <c r="HZ165" s="147"/>
      <c r="IA165" s="147"/>
      <c r="IB165" s="147"/>
      <c r="IC165" s="147"/>
      <c r="ID165" s="147"/>
      <c r="IE165" s="147"/>
      <c r="IF165" s="147"/>
      <c r="IG165" s="147"/>
      <c r="IH165" s="147"/>
      <c r="II165" s="147"/>
      <c r="IJ165" s="147"/>
      <c r="IK165" s="147"/>
      <c r="IL165" s="147"/>
      <c r="IM165" s="147"/>
      <c r="IN165" s="147"/>
      <c r="IO165" s="147"/>
      <c r="IP165" s="147"/>
      <c r="IQ165" s="147"/>
    </row>
    <row r="166" spans="1:251" x14ac:dyDescent="0.2">
      <c r="A166" s="130" t="s">
        <v>180</v>
      </c>
      <c r="B166" s="132">
        <v>100</v>
      </c>
      <c r="C166" s="132">
        <v>0.04</v>
      </c>
      <c r="D166" s="132">
        <v>0.04</v>
      </c>
      <c r="E166" s="132">
        <v>9.8000000000000007</v>
      </c>
      <c r="F166" s="132">
        <v>47</v>
      </c>
      <c r="G166" s="134" t="s">
        <v>181</v>
      </c>
      <c r="H166" s="130" t="s">
        <v>182</v>
      </c>
      <c r="I166" s="147"/>
      <c r="J166" s="147"/>
      <c r="K166" s="147"/>
      <c r="L166" s="147"/>
      <c r="M166" s="147"/>
      <c r="N166" s="147"/>
      <c r="O166" s="147"/>
      <c r="P166" s="147"/>
      <c r="Q166" s="147"/>
      <c r="R166" s="147"/>
      <c r="S166" s="147"/>
      <c r="T166" s="147"/>
      <c r="U166" s="147"/>
      <c r="V166" s="147"/>
      <c r="W166" s="147"/>
      <c r="X166" s="147"/>
      <c r="Y166" s="147"/>
      <c r="Z166" s="147"/>
      <c r="AA166" s="147"/>
      <c r="AB166" s="147"/>
      <c r="AC166" s="147"/>
      <c r="AD166" s="147"/>
      <c r="AE166" s="147"/>
      <c r="AF166" s="147"/>
      <c r="AG166" s="147"/>
      <c r="AH166" s="147"/>
      <c r="AI166" s="147"/>
      <c r="AJ166" s="147"/>
      <c r="AK166" s="147"/>
      <c r="AL166" s="147"/>
      <c r="AM166" s="147"/>
      <c r="AN166" s="147"/>
      <c r="AO166" s="147"/>
      <c r="AP166" s="147"/>
      <c r="AQ166" s="147"/>
      <c r="AR166" s="147"/>
      <c r="AS166" s="147"/>
      <c r="AT166" s="147"/>
      <c r="AU166" s="147"/>
      <c r="AV166" s="147"/>
      <c r="AW166" s="147"/>
      <c r="AX166" s="147"/>
      <c r="AY166" s="147"/>
      <c r="AZ166" s="147"/>
      <c r="BA166" s="147"/>
      <c r="BB166" s="147"/>
      <c r="BC166" s="147"/>
      <c r="BD166" s="147"/>
      <c r="BE166" s="147"/>
      <c r="BF166" s="147"/>
      <c r="BG166" s="147"/>
      <c r="BH166" s="147"/>
      <c r="BI166" s="147"/>
      <c r="BJ166" s="147"/>
      <c r="BK166" s="147"/>
      <c r="BL166" s="147"/>
      <c r="BM166" s="147"/>
      <c r="BN166" s="147"/>
      <c r="BO166" s="147"/>
      <c r="BP166" s="147"/>
      <c r="BQ166" s="147"/>
      <c r="BR166" s="147"/>
      <c r="BS166" s="147"/>
      <c r="BT166" s="147"/>
      <c r="BU166" s="147"/>
      <c r="BV166" s="147"/>
      <c r="BW166" s="147"/>
      <c r="BX166" s="147"/>
      <c r="BY166" s="147"/>
      <c r="BZ166" s="147"/>
      <c r="CA166" s="147"/>
      <c r="CB166" s="147"/>
      <c r="CC166" s="147"/>
      <c r="CD166" s="147"/>
      <c r="CE166" s="147"/>
      <c r="CF166" s="147"/>
      <c r="CG166" s="147"/>
      <c r="CH166" s="147"/>
      <c r="CI166" s="147"/>
      <c r="CJ166" s="147"/>
      <c r="CK166" s="147"/>
      <c r="CL166" s="147"/>
      <c r="CM166" s="147"/>
      <c r="CN166" s="147"/>
      <c r="CO166" s="147"/>
      <c r="CP166" s="147"/>
      <c r="CQ166" s="147"/>
      <c r="CR166" s="147"/>
      <c r="CS166" s="147"/>
      <c r="CT166" s="147"/>
      <c r="CU166" s="147"/>
      <c r="CV166" s="147"/>
      <c r="CW166" s="147"/>
      <c r="CX166" s="147"/>
      <c r="CY166" s="147"/>
      <c r="CZ166" s="147"/>
      <c r="DA166" s="147"/>
      <c r="DB166" s="147"/>
      <c r="DC166" s="147"/>
      <c r="DD166" s="147"/>
      <c r="DE166" s="147"/>
      <c r="DF166" s="147"/>
      <c r="DG166" s="147"/>
      <c r="DH166" s="147"/>
      <c r="DI166" s="147"/>
      <c r="DJ166" s="147"/>
      <c r="DK166" s="147"/>
      <c r="DL166" s="147"/>
      <c r="DM166" s="147"/>
      <c r="DN166" s="147"/>
      <c r="DO166" s="147"/>
      <c r="DP166" s="147"/>
      <c r="DQ166" s="147"/>
      <c r="DR166" s="147"/>
      <c r="DS166" s="147"/>
      <c r="DT166" s="147"/>
      <c r="DU166" s="147"/>
      <c r="DV166" s="147"/>
      <c r="DW166" s="147"/>
      <c r="DX166" s="147"/>
      <c r="DY166" s="147"/>
      <c r="DZ166" s="147"/>
      <c r="EA166" s="147"/>
      <c r="EB166" s="147"/>
      <c r="EC166" s="147"/>
      <c r="ED166" s="147"/>
      <c r="EE166" s="147"/>
      <c r="EF166" s="147"/>
      <c r="EG166" s="147"/>
      <c r="EH166" s="147"/>
      <c r="EI166" s="147"/>
      <c r="EJ166" s="147"/>
      <c r="EK166" s="147"/>
      <c r="EL166" s="147"/>
      <c r="EM166" s="147"/>
      <c r="EN166" s="147"/>
      <c r="EO166" s="147"/>
      <c r="EP166" s="147"/>
      <c r="EQ166" s="147"/>
      <c r="ER166" s="147"/>
      <c r="ES166" s="147"/>
      <c r="ET166" s="147"/>
      <c r="EU166" s="147"/>
      <c r="EV166" s="147"/>
      <c r="EW166" s="147"/>
      <c r="EX166" s="147"/>
      <c r="EY166" s="147"/>
      <c r="EZ166" s="147"/>
      <c r="FA166" s="147"/>
      <c r="FB166" s="147"/>
      <c r="FC166" s="147"/>
      <c r="FD166" s="147"/>
      <c r="FE166" s="147"/>
      <c r="FF166" s="147"/>
      <c r="FG166" s="147"/>
      <c r="FH166" s="147"/>
      <c r="FI166" s="147"/>
      <c r="FJ166" s="147"/>
      <c r="FK166" s="147"/>
      <c r="FL166" s="147"/>
      <c r="FM166" s="147"/>
      <c r="FN166" s="147"/>
      <c r="FO166" s="147"/>
      <c r="FP166" s="147"/>
      <c r="FQ166" s="147"/>
      <c r="FR166" s="147"/>
      <c r="FS166" s="147"/>
      <c r="FT166" s="147"/>
      <c r="FU166" s="147"/>
      <c r="FV166" s="147"/>
      <c r="FW166" s="147"/>
      <c r="FX166" s="147"/>
      <c r="FY166" s="147"/>
      <c r="FZ166" s="147"/>
      <c r="GA166" s="147"/>
      <c r="GB166" s="147"/>
      <c r="GC166" s="147"/>
      <c r="GD166" s="147"/>
      <c r="GE166" s="147"/>
      <c r="GF166" s="147"/>
      <c r="GG166" s="147"/>
      <c r="GH166" s="147"/>
      <c r="GI166" s="147"/>
      <c r="GJ166" s="147"/>
      <c r="GK166" s="147"/>
      <c r="GL166" s="147"/>
      <c r="GM166" s="147"/>
      <c r="GN166" s="147"/>
      <c r="GO166" s="147"/>
      <c r="GP166" s="147"/>
      <c r="GQ166" s="147"/>
      <c r="GR166" s="147"/>
      <c r="GS166" s="147"/>
      <c r="GT166" s="147"/>
      <c r="GU166" s="147"/>
      <c r="GV166" s="147"/>
      <c r="GW166" s="147"/>
      <c r="GX166" s="147"/>
      <c r="GY166" s="147"/>
      <c r="GZ166" s="147"/>
      <c r="HA166" s="147"/>
      <c r="HB166" s="147"/>
      <c r="HC166" s="147"/>
      <c r="HD166" s="147"/>
      <c r="HE166" s="147"/>
      <c r="HF166" s="147"/>
      <c r="HG166" s="147"/>
      <c r="HH166" s="147"/>
      <c r="HI166" s="147"/>
      <c r="HJ166" s="147"/>
      <c r="HK166" s="147"/>
      <c r="HL166" s="147"/>
      <c r="HM166" s="147"/>
      <c r="HN166" s="147"/>
      <c r="HO166" s="147"/>
      <c r="HP166" s="147"/>
      <c r="HQ166" s="147"/>
      <c r="HR166" s="147"/>
      <c r="HS166" s="147"/>
      <c r="HT166" s="147"/>
      <c r="HU166" s="147"/>
      <c r="HV166" s="147"/>
      <c r="HW166" s="147"/>
      <c r="HX166" s="147"/>
      <c r="HY166" s="147"/>
      <c r="HZ166" s="147"/>
      <c r="IA166" s="147"/>
      <c r="IB166" s="147"/>
      <c r="IC166" s="147"/>
      <c r="ID166" s="147"/>
      <c r="IE166" s="147"/>
      <c r="IF166" s="147"/>
      <c r="IG166" s="147"/>
      <c r="IH166" s="147"/>
      <c r="II166" s="147"/>
      <c r="IJ166" s="147"/>
      <c r="IK166" s="147"/>
      <c r="IL166" s="147"/>
      <c r="IM166" s="147"/>
      <c r="IN166" s="147"/>
      <c r="IO166" s="147"/>
      <c r="IP166" s="147"/>
      <c r="IQ166" s="147"/>
    </row>
    <row r="167" spans="1:251" x14ac:dyDescent="0.2">
      <c r="A167" s="148" t="s">
        <v>21</v>
      </c>
      <c r="B167" s="132">
        <v>222</v>
      </c>
      <c r="C167" s="134">
        <v>0.13</v>
      </c>
      <c r="D167" s="134">
        <v>0.02</v>
      </c>
      <c r="E167" s="134">
        <v>15.2</v>
      </c>
      <c r="F167" s="134">
        <v>62</v>
      </c>
      <c r="G167" s="134" t="s">
        <v>22</v>
      </c>
      <c r="H167" s="145" t="s">
        <v>23</v>
      </c>
    </row>
    <row r="168" spans="1:251" x14ac:dyDescent="0.2">
      <c r="A168" s="141" t="s">
        <v>27</v>
      </c>
      <c r="B168" s="129">
        <f t="shared" ref="B168:F168" si="26">SUM(B165:B167)</f>
        <v>422</v>
      </c>
      <c r="C168" s="129">
        <f t="shared" si="26"/>
        <v>8.8800000000000008</v>
      </c>
      <c r="D168" s="129">
        <f t="shared" si="26"/>
        <v>9.7399999999999984</v>
      </c>
      <c r="E168" s="129">
        <f t="shared" si="26"/>
        <v>83.08</v>
      </c>
      <c r="F168" s="129">
        <f t="shared" si="26"/>
        <v>470.74</v>
      </c>
      <c r="G168" s="129"/>
      <c r="H168" s="130"/>
    </row>
    <row r="169" spans="1:251" x14ac:dyDescent="0.2">
      <c r="A169" s="141" t="s">
        <v>125</v>
      </c>
      <c r="B169" s="129">
        <f t="shared" ref="B169:F169" si="27">SUM(B155,B163,B168)</f>
        <v>1787</v>
      </c>
      <c r="C169" s="129">
        <f t="shared" si="27"/>
        <v>56.260000000000005</v>
      </c>
      <c r="D169" s="129">
        <f t="shared" si="27"/>
        <v>58.429999999999993</v>
      </c>
      <c r="E169" s="129">
        <f t="shared" si="27"/>
        <v>289.32</v>
      </c>
      <c r="F169" s="129">
        <f t="shared" si="27"/>
        <v>1942.8</v>
      </c>
      <c r="G169" s="129"/>
      <c r="H169" s="130"/>
    </row>
    <row r="170" spans="1:251" x14ac:dyDescent="0.2">
      <c r="A170" s="126" t="s">
        <v>28</v>
      </c>
      <c r="B170" s="126"/>
      <c r="C170" s="126"/>
      <c r="D170" s="126"/>
      <c r="E170" s="126"/>
      <c r="F170" s="126"/>
      <c r="G170" s="126"/>
      <c r="H170" s="126"/>
    </row>
    <row r="171" spans="1:251" x14ac:dyDescent="0.2">
      <c r="A171" s="128" t="s">
        <v>118</v>
      </c>
      <c r="B171" s="126" t="s">
        <v>149</v>
      </c>
      <c r="C171" s="126"/>
      <c r="D171" s="126"/>
      <c r="E171" s="126"/>
      <c r="F171" s="126"/>
      <c r="G171" s="128" t="s">
        <v>9</v>
      </c>
      <c r="H171" s="128" t="s">
        <v>122</v>
      </c>
    </row>
    <row r="172" spans="1:251" ht="11.45" customHeight="1" x14ac:dyDescent="0.2">
      <c r="A172" s="128"/>
      <c r="B172" s="129" t="s">
        <v>4</v>
      </c>
      <c r="C172" s="129" t="s">
        <v>150</v>
      </c>
      <c r="D172" s="129" t="s">
        <v>151</v>
      </c>
      <c r="E172" s="129" t="s">
        <v>121</v>
      </c>
      <c r="F172" s="129" t="s">
        <v>8</v>
      </c>
      <c r="G172" s="128"/>
      <c r="H172" s="128"/>
    </row>
    <row r="173" spans="1:251" x14ac:dyDescent="0.2">
      <c r="A173" s="128" t="s">
        <v>152</v>
      </c>
      <c r="B173" s="128"/>
      <c r="C173" s="128"/>
      <c r="D173" s="128"/>
      <c r="E173" s="128"/>
      <c r="F173" s="128"/>
      <c r="G173" s="128"/>
      <c r="H173" s="128"/>
    </row>
    <row r="174" spans="1:251" x14ac:dyDescent="0.2">
      <c r="A174" s="130" t="s">
        <v>112</v>
      </c>
      <c r="B174" s="132">
        <v>90</v>
      </c>
      <c r="C174" s="152">
        <v>20.8</v>
      </c>
      <c r="D174" s="152">
        <v>12.1</v>
      </c>
      <c r="E174" s="152">
        <v>5.01</v>
      </c>
      <c r="F174" s="152">
        <v>223.2</v>
      </c>
      <c r="G174" s="134" t="s">
        <v>113</v>
      </c>
      <c r="H174" s="133" t="s">
        <v>114</v>
      </c>
    </row>
    <row r="175" spans="1:251" x14ac:dyDescent="0.2">
      <c r="A175" s="130" t="s">
        <v>18</v>
      </c>
      <c r="B175" s="134">
        <v>180</v>
      </c>
      <c r="C175" s="132">
        <v>6.62</v>
      </c>
      <c r="D175" s="132">
        <v>5.42</v>
      </c>
      <c r="E175" s="132">
        <v>31.73</v>
      </c>
      <c r="F175" s="132">
        <v>202.14</v>
      </c>
      <c r="G175" s="134" t="s">
        <v>19</v>
      </c>
      <c r="H175" s="130" t="s">
        <v>20</v>
      </c>
    </row>
    <row r="176" spans="1:251" x14ac:dyDescent="0.2">
      <c r="A176" s="145" t="s">
        <v>126</v>
      </c>
      <c r="B176" s="131">
        <v>60</v>
      </c>
      <c r="C176" s="131">
        <f>6.4/80*60</f>
        <v>4.8</v>
      </c>
      <c r="D176" s="131">
        <f>0.8/80*60</f>
        <v>0.6</v>
      </c>
      <c r="E176" s="131">
        <f>40.8/80*60</f>
        <v>30.6</v>
      </c>
      <c r="F176" s="131">
        <f>200/80*60</f>
        <v>150</v>
      </c>
      <c r="G176" s="134" t="s">
        <v>25</v>
      </c>
      <c r="H176" s="135" t="s">
        <v>26</v>
      </c>
    </row>
    <row r="177" spans="1:251" x14ac:dyDescent="0.2">
      <c r="A177" s="148" t="s">
        <v>21</v>
      </c>
      <c r="B177" s="132">
        <v>222</v>
      </c>
      <c r="C177" s="134">
        <v>0.13</v>
      </c>
      <c r="D177" s="134">
        <v>0.02</v>
      </c>
      <c r="E177" s="134">
        <v>15.2</v>
      </c>
      <c r="F177" s="134">
        <v>62</v>
      </c>
      <c r="G177" s="134" t="s">
        <v>22</v>
      </c>
      <c r="H177" s="145" t="s">
        <v>23</v>
      </c>
    </row>
    <row r="178" spans="1:251" x14ac:dyDescent="0.2">
      <c r="A178" s="141" t="s">
        <v>27</v>
      </c>
      <c r="B178" s="142">
        <f t="shared" ref="B178:F178" si="28">SUM(B174:B177)</f>
        <v>552</v>
      </c>
      <c r="C178" s="142">
        <f t="shared" si="28"/>
        <v>32.35</v>
      </c>
      <c r="D178" s="142">
        <f t="shared" si="28"/>
        <v>18.14</v>
      </c>
      <c r="E178" s="142">
        <f t="shared" si="28"/>
        <v>82.54</v>
      </c>
      <c r="F178" s="142">
        <f t="shared" si="28"/>
        <v>637.33999999999992</v>
      </c>
      <c r="G178" s="129"/>
      <c r="H178" s="130"/>
    </row>
    <row r="179" spans="1:251" x14ac:dyDescent="0.2">
      <c r="A179" s="126" t="s">
        <v>163</v>
      </c>
      <c r="B179" s="126"/>
      <c r="C179" s="126"/>
      <c r="D179" s="126"/>
      <c r="E179" s="126"/>
      <c r="F179" s="126"/>
      <c r="G179" s="126"/>
      <c r="H179" s="126"/>
    </row>
    <row r="180" spans="1:251" ht="11.25" customHeight="1" x14ac:dyDescent="0.2">
      <c r="A180" s="130" t="s">
        <v>200</v>
      </c>
      <c r="B180" s="132">
        <v>260</v>
      </c>
      <c r="C180" s="132">
        <v>1.74</v>
      </c>
      <c r="D180" s="132">
        <v>6.33</v>
      </c>
      <c r="E180" s="132">
        <v>11.16</v>
      </c>
      <c r="F180" s="132">
        <v>111.14</v>
      </c>
      <c r="G180" s="132" t="s">
        <v>276</v>
      </c>
      <c r="H180" s="148" t="s">
        <v>201</v>
      </c>
    </row>
    <row r="181" spans="1:251" x14ac:dyDescent="0.2">
      <c r="A181" s="164" t="s">
        <v>100</v>
      </c>
      <c r="B181" s="165">
        <v>100</v>
      </c>
      <c r="C181" s="152">
        <v>14.1</v>
      </c>
      <c r="D181" s="152">
        <v>15.3</v>
      </c>
      <c r="E181" s="152">
        <v>3.2</v>
      </c>
      <c r="F181" s="152">
        <v>205.9</v>
      </c>
      <c r="G181" s="157" t="s">
        <v>214</v>
      </c>
      <c r="H181" s="135" t="s">
        <v>102</v>
      </c>
    </row>
    <row r="182" spans="1:251" ht="12" customHeight="1" x14ac:dyDescent="0.2">
      <c r="A182" s="145" t="s">
        <v>60</v>
      </c>
      <c r="B182" s="132">
        <v>180</v>
      </c>
      <c r="C182" s="132">
        <v>10.32</v>
      </c>
      <c r="D182" s="132">
        <v>7.31</v>
      </c>
      <c r="E182" s="132">
        <v>46.37</v>
      </c>
      <c r="F182" s="132">
        <v>292.5</v>
      </c>
      <c r="G182" s="134" t="s">
        <v>61</v>
      </c>
      <c r="H182" s="135" t="s">
        <v>62</v>
      </c>
    </row>
    <row r="183" spans="1:251" x14ac:dyDescent="0.2">
      <c r="A183" s="130" t="s">
        <v>202</v>
      </c>
      <c r="B183" s="134">
        <v>200</v>
      </c>
      <c r="C183" s="134">
        <v>0</v>
      </c>
      <c r="D183" s="134">
        <v>0</v>
      </c>
      <c r="E183" s="134">
        <v>19.97</v>
      </c>
      <c r="F183" s="134">
        <v>76</v>
      </c>
      <c r="G183" s="134" t="s">
        <v>203</v>
      </c>
      <c r="H183" s="135" t="s">
        <v>204</v>
      </c>
    </row>
    <row r="184" spans="1:251" x14ac:dyDescent="0.2">
      <c r="A184" s="130" t="s">
        <v>183</v>
      </c>
      <c r="B184" s="134">
        <v>100</v>
      </c>
      <c r="C184" s="132">
        <v>0.4</v>
      </c>
      <c r="D184" s="132">
        <v>0.4</v>
      </c>
      <c r="E184" s="132">
        <f>19.6/2</f>
        <v>9.8000000000000007</v>
      </c>
      <c r="F184" s="132">
        <f>94/2</f>
        <v>47</v>
      </c>
      <c r="G184" s="134" t="s">
        <v>181</v>
      </c>
      <c r="H184" s="130" t="s">
        <v>182</v>
      </c>
    </row>
    <row r="185" spans="1:251" x14ac:dyDescent="0.2">
      <c r="A185" s="145" t="s">
        <v>41</v>
      </c>
      <c r="B185" s="132">
        <v>40</v>
      </c>
      <c r="C185" s="132">
        <v>2.6</v>
      </c>
      <c r="D185" s="132">
        <v>0.4</v>
      </c>
      <c r="E185" s="132">
        <v>17.2</v>
      </c>
      <c r="F185" s="132">
        <v>85</v>
      </c>
      <c r="G185" s="132" t="s">
        <v>25</v>
      </c>
      <c r="H185" s="130" t="s">
        <v>42</v>
      </c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146"/>
      <c r="DH185" s="146"/>
      <c r="DI185" s="146"/>
      <c r="DJ185" s="146"/>
      <c r="DK185" s="146"/>
      <c r="DL185" s="146"/>
      <c r="DM185" s="146"/>
      <c r="DN185" s="146"/>
      <c r="DO185" s="146"/>
      <c r="DP185" s="146"/>
      <c r="DQ185" s="146"/>
      <c r="DR185" s="146"/>
      <c r="DS185" s="146"/>
      <c r="DT185" s="146"/>
      <c r="DU185" s="146"/>
      <c r="DV185" s="146"/>
      <c r="DW185" s="146"/>
      <c r="DX185" s="146"/>
      <c r="DY185" s="146"/>
      <c r="DZ185" s="146"/>
      <c r="EA185" s="146"/>
      <c r="EB185" s="146"/>
      <c r="EC185" s="146"/>
      <c r="ED185" s="146"/>
      <c r="EE185" s="146"/>
      <c r="EF185" s="146"/>
      <c r="EG185" s="146"/>
      <c r="EH185" s="146"/>
      <c r="EI185" s="146"/>
      <c r="EJ185" s="146"/>
      <c r="EK185" s="146"/>
      <c r="EL185" s="146"/>
      <c r="EM185" s="146"/>
      <c r="EN185" s="146"/>
      <c r="EO185" s="146"/>
      <c r="EP185" s="146"/>
      <c r="EQ185" s="146"/>
      <c r="ER185" s="146"/>
      <c r="ES185" s="146"/>
      <c r="ET185" s="146"/>
      <c r="EU185" s="146"/>
      <c r="EV185" s="146"/>
      <c r="EW185" s="146"/>
      <c r="EX185" s="146"/>
      <c r="EY185" s="146"/>
      <c r="EZ185" s="146"/>
      <c r="FA185" s="146"/>
      <c r="FB185" s="146"/>
      <c r="FC185" s="146"/>
      <c r="FD185" s="146"/>
      <c r="FE185" s="146"/>
      <c r="FF185" s="146"/>
      <c r="FG185" s="146"/>
      <c r="FH185" s="146"/>
      <c r="FI185" s="146"/>
      <c r="FJ185" s="146"/>
      <c r="FK185" s="146"/>
      <c r="FL185" s="146"/>
      <c r="FM185" s="146"/>
      <c r="FN185" s="146"/>
      <c r="FO185" s="146"/>
      <c r="FP185" s="146"/>
      <c r="FQ185" s="146"/>
      <c r="FR185" s="146"/>
      <c r="FS185" s="146"/>
      <c r="FT185" s="146"/>
      <c r="FU185" s="146"/>
      <c r="FV185" s="146"/>
      <c r="FW185" s="146"/>
      <c r="FX185" s="146"/>
      <c r="FY185" s="146"/>
      <c r="FZ185" s="146"/>
      <c r="GA185" s="146"/>
      <c r="GB185" s="146"/>
      <c r="GC185" s="146"/>
      <c r="GD185" s="146"/>
      <c r="GE185" s="146"/>
      <c r="GF185" s="146"/>
      <c r="GG185" s="146"/>
      <c r="GH185" s="146"/>
      <c r="GI185" s="146"/>
      <c r="GJ185" s="146"/>
      <c r="GK185" s="146"/>
      <c r="GL185" s="146"/>
      <c r="GM185" s="146"/>
      <c r="GN185" s="146"/>
      <c r="GO185" s="146"/>
      <c r="GP185" s="146"/>
      <c r="GQ185" s="146"/>
      <c r="GR185" s="146"/>
      <c r="GS185" s="146"/>
      <c r="GT185" s="146"/>
      <c r="GU185" s="146"/>
      <c r="GV185" s="146"/>
      <c r="GW185" s="146"/>
      <c r="GX185" s="146"/>
      <c r="GY185" s="146"/>
      <c r="GZ185" s="146"/>
      <c r="HA185" s="146"/>
      <c r="HB185" s="146"/>
      <c r="HC185" s="146"/>
      <c r="HD185" s="146"/>
      <c r="HE185" s="146"/>
      <c r="HF185" s="146"/>
      <c r="HG185" s="146"/>
      <c r="HH185" s="146"/>
      <c r="HI185" s="146"/>
      <c r="HJ185" s="146"/>
      <c r="HK185" s="146"/>
      <c r="HL185" s="146"/>
      <c r="HM185" s="146"/>
      <c r="HN185" s="146"/>
      <c r="HO185" s="146"/>
      <c r="HP185" s="146"/>
      <c r="HQ185" s="146"/>
      <c r="HR185" s="146"/>
      <c r="HS185" s="146"/>
      <c r="HT185" s="146"/>
      <c r="HU185" s="146"/>
      <c r="HV185" s="146"/>
      <c r="HW185" s="146"/>
      <c r="HX185" s="146"/>
      <c r="HY185" s="146"/>
      <c r="HZ185" s="146"/>
      <c r="IA185" s="146"/>
      <c r="IB185" s="146"/>
      <c r="IC185" s="146"/>
      <c r="ID185" s="146"/>
      <c r="IE185" s="146"/>
      <c r="IF185" s="146"/>
      <c r="IG185" s="146"/>
      <c r="IH185" s="146"/>
      <c r="II185" s="146"/>
      <c r="IJ185" s="146"/>
      <c r="IK185" s="146"/>
      <c r="IL185" s="146"/>
      <c r="IM185" s="146"/>
      <c r="IN185" s="146"/>
      <c r="IO185" s="146"/>
      <c r="IP185" s="146"/>
      <c r="IQ185" s="146"/>
    </row>
    <row r="186" spans="1:251" x14ac:dyDescent="0.2">
      <c r="A186" s="145" t="s">
        <v>126</v>
      </c>
      <c r="B186" s="134">
        <v>40</v>
      </c>
      <c r="C186" s="132">
        <v>3.2</v>
      </c>
      <c r="D186" s="132">
        <v>0.4</v>
      </c>
      <c r="E186" s="132">
        <v>20.399999999999999</v>
      </c>
      <c r="F186" s="132">
        <v>100</v>
      </c>
      <c r="G186" s="134" t="s">
        <v>25</v>
      </c>
      <c r="H186" s="135" t="s">
        <v>26</v>
      </c>
    </row>
    <row r="187" spans="1:251" x14ac:dyDescent="0.2">
      <c r="A187" s="141" t="s">
        <v>27</v>
      </c>
      <c r="B187" s="142">
        <f t="shared" ref="B187:F187" si="29">SUM(B180:B186)</f>
        <v>920</v>
      </c>
      <c r="C187" s="142">
        <f t="shared" si="29"/>
        <v>32.36</v>
      </c>
      <c r="D187" s="142">
        <f t="shared" si="29"/>
        <v>30.139999999999997</v>
      </c>
      <c r="E187" s="142">
        <f t="shared" si="29"/>
        <v>128.1</v>
      </c>
      <c r="F187" s="142">
        <f t="shared" si="29"/>
        <v>917.54</v>
      </c>
      <c r="G187" s="129"/>
      <c r="H187" s="130"/>
    </row>
    <row r="188" spans="1:251" x14ac:dyDescent="0.2">
      <c r="A188" s="128" t="s">
        <v>179</v>
      </c>
      <c r="B188" s="128"/>
      <c r="C188" s="128"/>
      <c r="D188" s="128"/>
      <c r="E188" s="128"/>
      <c r="F188" s="128"/>
      <c r="G188" s="128"/>
      <c r="H188" s="128"/>
    </row>
    <row r="189" spans="1:251" s="146" customFormat="1" x14ac:dyDescent="0.2">
      <c r="A189" s="145" t="s">
        <v>210</v>
      </c>
      <c r="B189" s="132">
        <v>100</v>
      </c>
      <c r="C189" s="131">
        <v>12.03</v>
      </c>
      <c r="D189" s="131">
        <v>12.3</v>
      </c>
      <c r="E189" s="131">
        <v>27.3</v>
      </c>
      <c r="F189" s="131">
        <v>266.3</v>
      </c>
      <c r="G189" s="132" t="s">
        <v>64</v>
      </c>
      <c r="H189" s="130" t="s">
        <v>211</v>
      </c>
    </row>
    <row r="190" spans="1:251" x14ac:dyDescent="0.2">
      <c r="A190" s="130" t="s">
        <v>180</v>
      </c>
      <c r="B190" s="132">
        <v>100</v>
      </c>
      <c r="C190" s="132">
        <v>0.04</v>
      </c>
      <c r="D190" s="132">
        <v>0.04</v>
      </c>
      <c r="E190" s="132">
        <v>9.8000000000000007</v>
      </c>
      <c r="F190" s="132">
        <v>47</v>
      </c>
      <c r="G190" s="134" t="s">
        <v>181</v>
      </c>
      <c r="H190" s="130" t="s">
        <v>182</v>
      </c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47"/>
      <c r="AE190" s="147"/>
      <c r="AF190" s="147"/>
      <c r="AG190" s="147"/>
      <c r="AH190" s="147"/>
      <c r="AI190" s="147"/>
      <c r="AJ190" s="147"/>
      <c r="AK190" s="147"/>
      <c r="AL190" s="147"/>
      <c r="AM190" s="147"/>
      <c r="AN190" s="147"/>
      <c r="AO190" s="147"/>
      <c r="AP190" s="147"/>
      <c r="AQ190" s="147"/>
      <c r="AR190" s="147"/>
      <c r="AS190" s="147"/>
      <c r="AT190" s="147"/>
      <c r="AU190" s="147"/>
      <c r="AV190" s="147"/>
      <c r="AW190" s="147"/>
      <c r="AX190" s="147"/>
      <c r="AY190" s="147"/>
      <c r="AZ190" s="147"/>
      <c r="BA190" s="147"/>
      <c r="BB190" s="147"/>
      <c r="BC190" s="147"/>
      <c r="BD190" s="147"/>
      <c r="BE190" s="147"/>
      <c r="BF190" s="147"/>
      <c r="BG190" s="147"/>
      <c r="BH190" s="147"/>
      <c r="BI190" s="147"/>
      <c r="BJ190" s="147"/>
      <c r="BK190" s="147"/>
      <c r="BL190" s="147"/>
      <c r="BM190" s="147"/>
      <c r="BN190" s="147"/>
      <c r="BO190" s="147"/>
      <c r="BP190" s="147"/>
      <c r="BQ190" s="147"/>
      <c r="BR190" s="147"/>
      <c r="BS190" s="147"/>
      <c r="BT190" s="147"/>
      <c r="BU190" s="147"/>
      <c r="BV190" s="147"/>
      <c r="BW190" s="147"/>
      <c r="BX190" s="147"/>
      <c r="BY190" s="147"/>
      <c r="BZ190" s="147"/>
      <c r="CA190" s="147"/>
      <c r="CB190" s="147"/>
      <c r="CC190" s="147"/>
      <c r="CD190" s="147"/>
      <c r="CE190" s="147"/>
      <c r="CF190" s="147"/>
      <c r="CG190" s="147"/>
      <c r="CH190" s="147"/>
      <c r="CI190" s="147"/>
      <c r="CJ190" s="147"/>
      <c r="CK190" s="147"/>
      <c r="CL190" s="147"/>
      <c r="CM190" s="147"/>
      <c r="CN190" s="147"/>
      <c r="CO190" s="147"/>
      <c r="CP190" s="147"/>
      <c r="CQ190" s="147"/>
      <c r="CR190" s="147"/>
      <c r="CS190" s="147"/>
      <c r="CT190" s="147"/>
      <c r="CU190" s="147"/>
      <c r="CV190" s="147"/>
      <c r="CW190" s="147"/>
      <c r="CX190" s="147"/>
      <c r="CY190" s="147"/>
      <c r="CZ190" s="147"/>
      <c r="DA190" s="147"/>
      <c r="DB190" s="147"/>
      <c r="DC190" s="147"/>
      <c r="DD190" s="147"/>
      <c r="DE190" s="147"/>
      <c r="DF190" s="147"/>
      <c r="DG190" s="147"/>
      <c r="DH190" s="147"/>
      <c r="DI190" s="147"/>
      <c r="DJ190" s="147"/>
      <c r="DK190" s="147"/>
      <c r="DL190" s="147"/>
      <c r="DM190" s="147"/>
      <c r="DN190" s="147"/>
      <c r="DO190" s="147"/>
      <c r="DP190" s="147"/>
      <c r="DQ190" s="147"/>
      <c r="DR190" s="147"/>
      <c r="DS190" s="147"/>
      <c r="DT190" s="147"/>
      <c r="DU190" s="147"/>
      <c r="DV190" s="147"/>
      <c r="DW190" s="147"/>
      <c r="DX190" s="147"/>
      <c r="DY190" s="147"/>
      <c r="DZ190" s="147"/>
      <c r="EA190" s="147"/>
      <c r="EB190" s="147"/>
      <c r="EC190" s="147"/>
      <c r="ED190" s="147"/>
      <c r="EE190" s="147"/>
      <c r="EF190" s="147"/>
      <c r="EG190" s="147"/>
      <c r="EH190" s="147"/>
      <c r="EI190" s="147"/>
      <c r="EJ190" s="147"/>
      <c r="EK190" s="147"/>
      <c r="EL190" s="147"/>
      <c r="EM190" s="147"/>
      <c r="EN190" s="147"/>
      <c r="EO190" s="147"/>
      <c r="EP190" s="147"/>
      <c r="EQ190" s="147"/>
      <c r="ER190" s="147"/>
      <c r="ES190" s="147"/>
      <c r="ET190" s="147"/>
      <c r="EU190" s="147"/>
      <c r="EV190" s="147"/>
      <c r="EW190" s="147"/>
      <c r="EX190" s="147"/>
      <c r="EY190" s="147"/>
      <c r="EZ190" s="147"/>
      <c r="FA190" s="147"/>
      <c r="FB190" s="147"/>
      <c r="FC190" s="147"/>
      <c r="FD190" s="147"/>
      <c r="FE190" s="147"/>
      <c r="FF190" s="147"/>
      <c r="FG190" s="147"/>
      <c r="FH190" s="147"/>
      <c r="FI190" s="147"/>
      <c r="FJ190" s="147"/>
      <c r="FK190" s="147"/>
      <c r="FL190" s="147"/>
      <c r="FM190" s="147"/>
      <c r="FN190" s="147"/>
      <c r="FO190" s="147"/>
      <c r="FP190" s="147"/>
      <c r="FQ190" s="147"/>
      <c r="FR190" s="147"/>
      <c r="FS190" s="147"/>
      <c r="FT190" s="147"/>
      <c r="FU190" s="147"/>
      <c r="FV190" s="147"/>
      <c r="FW190" s="147"/>
      <c r="FX190" s="147"/>
      <c r="FY190" s="147"/>
      <c r="FZ190" s="147"/>
      <c r="GA190" s="147"/>
      <c r="GB190" s="147"/>
      <c r="GC190" s="147"/>
      <c r="GD190" s="147"/>
      <c r="GE190" s="147"/>
      <c r="GF190" s="147"/>
      <c r="GG190" s="147"/>
      <c r="GH190" s="147"/>
      <c r="GI190" s="147"/>
      <c r="GJ190" s="147"/>
      <c r="GK190" s="147"/>
      <c r="GL190" s="147"/>
      <c r="GM190" s="147"/>
      <c r="GN190" s="147"/>
      <c r="GO190" s="147"/>
      <c r="GP190" s="147"/>
      <c r="GQ190" s="147"/>
      <c r="GR190" s="147"/>
      <c r="GS190" s="147"/>
      <c r="GT190" s="147"/>
      <c r="GU190" s="147"/>
      <c r="GV190" s="147"/>
      <c r="GW190" s="147"/>
      <c r="GX190" s="147"/>
      <c r="GY190" s="147"/>
      <c r="GZ190" s="147"/>
      <c r="HA190" s="147"/>
      <c r="HB190" s="147"/>
      <c r="HC190" s="147"/>
      <c r="HD190" s="147"/>
      <c r="HE190" s="147"/>
      <c r="HF190" s="147"/>
      <c r="HG190" s="147"/>
      <c r="HH190" s="147"/>
      <c r="HI190" s="147"/>
      <c r="HJ190" s="147"/>
      <c r="HK190" s="147"/>
      <c r="HL190" s="147"/>
      <c r="HM190" s="147"/>
      <c r="HN190" s="147"/>
      <c r="HO190" s="147"/>
      <c r="HP190" s="147"/>
      <c r="HQ190" s="147"/>
      <c r="HR190" s="147"/>
      <c r="HS190" s="147"/>
      <c r="HT190" s="147"/>
      <c r="HU190" s="147"/>
      <c r="HV190" s="147"/>
      <c r="HW190" s="147"/>
      <c r="HX190" s="147"/>
      <c r="HY190" s="147"/>
      <c r="HZ190" s="147"/>
      <c r="IA190" s="147"/>
      <c r="IB190" s="147"/>
      <c r="IC190" s="147"/>
      <c r="ID190" s="147"/>
      <c r="IE190" s="147"/>
      <c r="IF190" s="147"/>
      <c r="IG190" s="147"/>
      <c r="IH190" s="147"/>
      <c r="II190" s="147"/>
      <c r="IJ190" s="147"/>
      <c r="IK190" s="147"/>
      <c r="IL190" s="147"/>
      <c r="IM190" s="147"/>
      <c r="IN190" s="147"/>
      <c r="IO190" s="147"/>
      <c r="IP190" s="147"/>
      <c r="IQ190" s="147"/>
    </row>
    <row r="191" spans="1:251" x14ac:dyDescent="0.2">
      <c r="A191" s="135" t="s">
        <v>38</v>
      </c>
      <c r="B191" s="134">
        <v>215</v>
      </c>
      <c r="C191" s="134">
        <v>7.0000000000000007E-2</v>
      </c>
      <c r="D191" s="134">
        <v>0.02</v>
      </c>
      <c r="E191" s="134">
        <v>15</v>
      </c>
      <c r="F191" s="134">
        <v>60</v>
      </c>
      <c r="G191" s="134" t="s">
        <v>39</v>
      </c>
      <c r="H191" s="130" t="s">
        <v>40</v>
      </c>
    </row>
    <row r="192" spans="1:251" x14ac:dyDescent="0.2">
      <c r="A192" s="141" t="s">
        <v>27</v>
      </c>
      <c r="B192" s="129">
        <f t="shared" ref="B192:F192" si="30">SUM(B189:B191)</f>
        <v>415</v>
      </c>
      <c r="C192" s="129">
        <f t="shared" si="30"/>
        <v>12.139999999999999</v>
      </c>
      <c r="D192" s="129">
        <f t="shared" si="30"/>
        <v>12.36</v>
      </c>
      <c r="E192" s="129">
        <f t="shared" si="30"/>
        <v>52.1</v>
      </c>
      <c r="F192" s="129">
        <f t="shared" si="30"/>
        <v>373.3</v>
      </c>
      <c r="G192" s="129"/>
      <c r="H192" s="130"/>
    </row>
    <row r="193" spans="1:8" x14ac:dyDescent="0.2">
      <c r="A193" s="141" t="s">
        <v>125</v>
      </c>
      <c r="B193" s="129">
        <f t="shared" ref="B193:F193" si="31">SUM(B178,B187,B192)</f>
        <v>1887</v>
      </c>
      <c r="C193" s="129">
        <f t="shared" si="31"/>
        <v>76.850000000000009</v>
      </c>
      <c r="D193" s="129">
        <f t="shared" si="31"/>
        <v>60.64</v>
      </c>
      <c r="E193" s="129">
        <f t="shared" si="31"/>
        <v>262.74</v>
      </c>
      <c r="F193" s="129">
        <f t="shared" si="31"/>
        <v>1928.1799999999998</v>
      </c>
      <c r="G193" s="129"/>
      <c r="H193" s="130"/>
    </row>
    <row r="194" spans="1:8" x14ac:dyDescent="0.2">
      <c r="A194" s="126" t="s">
        <v>43</v>
      </c>
      <c r="B194" s="126"/>
      <c r="C194" s="126"/>
      <c r="D194" s="126"/>
      <c r="E194" s="126"/>
      <c r="F194" s="126"/>
      <c r="G194" s="126"/>
      <c r="H194" s="126"/>
    </row>
    <row r="195" spans="1:8" x14ac:dyDescent="0.2">
      <c r="A195" s="128" t="s">
        <v>118</v>
      </c>
      <c r="B195" s="126" t="s">
        <v>149</v>
      </c>
      <c r="C195" s="126"/>
      <c r="D195" s="126"/>
      <c r="E195" s="126"/>
      <c r="F195" s="126"/>
      <c r="G195" s="128" t="s">
        <v>9</v>
      </c>
      <c r="H195" s="128" t="s">
        <v>122</v>
      </c>
    </row>
    <row r="196" spans="1:8" ht="11.45" customHeight="1" x14ac:dyDescent="0.2">
      <c r="A196" s="128"/>
      <c r="B196" s="129" t="s">
        <v>4</v>
      </c>
      <c r="C196" s="129" t="s">
        <v>150</v>
      </c>
      <c r="D196" s="129" t="s">
        <v>151</v>
      </c>
      <c r="E196" s="129" t="s">
        <v>121</v>
      </c>
      <c r="F196" s="129" t="s">
        <v>8</v>
      </c>
      <c r="G196" s="128"/>
      <c r="H196" s="128"/>
    </row>
    <row r="197" spans="1:8" x14ac:dyDescent="0.2">
      <c r="A197" s="128" t="s">
        <v>152</v>
      </c>
      <c r="B197" s="128"/>
      <c r="C197" s="128"/>
      <c r="D197" s="128"/>
      <c r="E197" s="128"/>
      <c r="F197" s="128"/>
      <c r="G197" s="128"/>
      <c r="H197" s="128"/>
    </row>
    <row r="198" spans="1:8" ht="12" customHeight="1" x14ac:dyDescent="0.2">
      <c r="A198" s="130" t="s">
        <v>57</v>
      </c>
      <c r="B198" s="132">
        <v>100</v>
      </c>
      <c r="C198" s="132">
        <v>16.309999999999999</v>
      </c>
      <c r="D198" s="132">
        <v>9.5399999999999991</v>
      </c>
      <c r="E198" s="132">
        <v>12.3</v>
      </c>
      <c r="F198" s="132">
        <v>200.8</v>
      </c>
      <c r="G198" s="134" t="s">
        <v>58</v>
      </c>
      <c r="H198" s="135" t="s">
        <v>59</v>
      </c>
    </row>
    <row r="199" spans="1:8" ht="11.25" customHeight="1" x14ac:dyDescent="0.2">
      <c r="A199" s="130" t="s">
        <v>249</v>
      </c>
      <c r="B199" s="134">
        <v>5</v>
      </c>
      <c r="C199" s="131">
        <v>0.04</v>
      </c>
      <c r="D199" s="131">
        <v>3.6</v>
      </c>
      <c r="E199" s="131">
        <v>0.06</v>
      </c>
      <c r="F199" s="131">
        <v>33</v>
      </c>
      <c r="G199" s="132" t="s">
        <v>171</v>
      </c>
      <c r="H199" s="143" t="s">
        <v>172</v>
      </c>
    </row>
    <row r="200" spans="1:8" s="144" customFormat="1" ht="12" customHeight="1" x14ac:dyDescent="0.2">
      <c r="A200" s="135" t="s">
        <v>50</v>
      </c>
      <c r="B200" s="134">
        <v>100</v>
      </c>
      <c r="C200" s="134">
        <v>2.04</v>
      </c>
      <c r="D200" s="134">
        <v>3.2</v>
      </c>
      <c r="E200" s="134">
        <v>13.6</v>
      </c>
      <c r="F200" s="134">
        <v>91.5</v>
      </c>
      <c r="G200" s="134" t="s">
        <v>51</v>
      </c>
      <c r="H200" s="135" t="s">
        <v>52</v>
      </c>
    </row>
    <row r="201" spans="1:8" ht="20.25" customHeight="1" x14ac:dyDescent="0.2">
      <c r="A201" s="145" t="s">
        <v>199</v>
      </c>
      <c r="B201" s="131">
        <v>100</v>
      </c>
      <c r="C201" s="131">
        <v>1.1000000000000001</v>
      </c>
      <c r="D201" s="131">
        <v>0.2</v>
      </c>
      <c r="E201" s="131">
        <v>3.8</v>
      </c>
      <c r="F201" s="131">
        <v>22</v>
      </c>
      <c r="G201" s="132" t="s">
        <v>137</v>
      </c>
      <c r="H201" s="135" t="s">
        <v>138</v>
      </c>
    </row>
    <row r="202" spans="1:8" x14ac:dyDescent="0.2">
      <c r="A202" s="145" t="s">
        <v>126</v>
      </c>
      <c r="B202" s="134">
        <v>60</v>
      </c>
      <c r="C202" s="131">
        <f>4/50*60</f>
        <v>4.8</v>
      </c>
      <c r="D202" s="131">
        <f>0.5/50*60</f>
        <v>0.6</v>
      </c>
      <c r="E202" s="131">
        <f>25.5/50*60</f>
        <v>30.6</v>
      </c>
      <c r="F202" s="131">
        <f>125/50*60</f>
        <v>150</v>
      </c>
      <c r="G202" s="134" t="s">
        <v>25</v>
      </c>
      <c r="H202" s="135" t="s">
        <v>26</v>
      </c>
    </row>
    <row r="203" spans="1:8" x14ac:dyDescent="0.2">
      <c r="A203" s="135" t="s">
        <v>38</v>
      </c>
      <c r="B203" s="134">
        <v>215</v>
      </c>
      <c r="C203" s="134">
        <v>7.0000000000000007E-2</v>
      </c>
      <c r="D203" s="134">
        <v>0.02</v>
      </c>
      <c r="E203" s="134">
        <v>15</v>
      </c>
      <c r="F203" s="134">
        <v>60</v>
      </c>
      <c r="G203" s="134" t="s">
        <v>39</v>
      </c>
      <c r="H203" s="130" t="s">
        <v>40</v>
      </c>
    </row>
    <row r="204" spans="1:8" x14ac:dyDescent="0.2">
      <c r="A204" s="141" t="s">
        <v>27</v>
      </c>
      <c r="B204" s="142">
        <f t="shared" ref="B204:F204" si="32">SUM(B198:B203)</f>
        <v>580</v>
      </c>
      <c r="C204" s="142">
        <f t="shared" si="32"/>
        <v>24.36</v>
      </c>
      <c r="D204" s="142">
        <f t="shared" si="32"/>
        <v>17.16</v>
      </c>
      <c r="E204" s="142">
        <f t="shared" si="32"/>
        <v>75.36</v>
      </c>
      <c r="F204" s="142">
        <f t="shared" si="32"/>
        <v>557.29999999999995</v>
      </c>
      <c r="G204" s="129"/>
      <c r="H204" s="130"/>
    </row>
    <row r="205" spans="1:8" x14ac:dyDescent="0.2">
      <c r="A205" s="126" t="s">
        <v>163</v>
      </c>
      <c r="B205" s="126"/>
      <c r="C205" s="126"/>
      <c r="D205" s="126"/>
      <c r="E205" s="126"/>
      <c r="F205" s="126"/>
      <c r="G205" s="126"/>
      <c r="H205" s="126"/>
    </row>
    <row r="206" spans="1:8" s="163" customFormat="1" x14ac:dyDescent="0.2">
      <c r="A206" s="161" t="s">
        <v>212</v>
      </c>
      <c r="B206" s="134">
        <v>260</v>
      </c>
      <c r="C206" s="162">
        <v>1.84</v>
      </c>
      <c r="D206" s="162">
        <v>6.49</v>
      </c>
      <c r="E206" s="162">
        <v>9.5</v>
      </c>
      <c r="F206" s="162">
        <v>111.25</v>
      </c>
      <c r="G206" s="134" t="s">
        <v>273</v>
      </c>
      <c r="H206" s="133" t="s">
        <v>213</v>
      </c>
    </row>
    <row r="207" spans="1:8" x14ac:dyDescent="0.2">
      <c r="A207" s="145" t="s">
        <v>187</v>
      </c>
      <c r="B207" s="132">
        <v>100</v>
      </c>
      <c r="C207" s="132">
        <v>12.81</v>
      </c>
      <c r="D207" s="132">
        <v>14.46</v>
      </c>
      <c r="E207" s="132">
        <v>4.5</v>
      </c>
      <c r="F207" s="132">
        <v>210.7</v>
      </c>
      <c r="G207" s="134" t="s">
        <v>188</v>
      </c>
      <c r="H207" s="130" t="s">
        <v>189</v>
      </c>
    </row>
    <row r="208" spans="1:8" ht="21.75" customHeight="1" x14ac:dyDescent="0.2">
      <c r="A208" s="130" t="s">
        <v>72</v>
      </c>
      <c r="B208" s="132">
        <v>180</v>
      </c>
      <c r="C208" s="132">
        <v>4.38</v>
      </c>
      <c r="D208" s="132">
        <v>6.44</v>
      </c>
      <c r="E208" s="132">
        <v>44.02</v>
      </c>
      <c r="F208" s="132">
        <v>251.64</v>
      </c>
      <c r="G208" s="134" t="s">
        <v>86</v>
      </c>
      <c r="H208" s="130" t="s">
        <v>87</v>
      </c>
    </row>
    <row r="209" spans="1:251" ht="32.25" customHeight="1" x14ac:dyDescent="0.2">
      <c r="A209" s="145" t="s">
        <v>173</v>
      </c>
      <c r="B209" s="131">
        <v>100</v>
      </c>
      <c r="C209" s="131">
        <v>2.35</v>
      </c>
      <c r="D209" s="131">
        <v>0.15</v>
      </c>
      <c r="E209" s="131">
        <v>6.75</v>
      </c>
      <c r="F209" s="131">
        <v>37.5</v>
      </c>
      <c r="G209" s="132" t="s">
        <v>174</v>
      </c>
      <c r="H209" s="135" t="s">
        <v>175</v>
      </c>
    </row>
    <row r="210" spans="1:251" x14ac:dyDescent="0.2">
      <c r="A210" s="130" t="s">
        <v>250</v>
      </c>
      <c r="B210" s="134">
        <v>200</v>
      </c>
      <c r="C210" s="131">
        <v>0.16</v>
      </c>
      <c r="D210" s="131">
        <v>0.16</v>
      </c>
      <c r="E210" s="131">
        <v>27.88</v>
      </c>
      <c r="F210" s="131">
        <v>114.6</v>
      </c>
      <c r="G210" s="132" t="s">
        <v>251</v>
      </c>
      <c r="H210" s="135" t="s">
        <v>252</v>
      </c>
    </row>
    <row r="211" spans="1:251" x14ac:dyDescent="0.2">
      <c r="A211" s="145" t="s">
        <v>41</v>
      </c>
      <c r="B211" s="132">
        <v>40</v>
      </c>
      <c r="C211" s="132">
        <v>2.6</v>
      </c>
      <c r="D211" s="132">
        <v>0.4</v>
      </c>
      <c r="E211" s="132">
        <v>17.2</v>
      </c>
      <c r="F211" s="132">
        <v>85</v>
      </c>
      <c r="G211" s="132" t="s">
        <v>25</v>
      </c>
      <c r="H211" s="130" t="s">
        <v>42</v>
      </c>
      <c r="I211" s="146"/>
      <c r="J211" s="146"/>
      <c r="K211" s="146"/>
      <c r="L211" s="146"/>
      <c r="M211" s="146"/>
      <c r="N211" s="146"/>
      <c r="O211" s="146"/>
      <c r="P211" s="146"/>
      <c r="Q211" s="146"/>
      <c r="R211" s="146"/>
      <c r="S211" s="146"/>
      <c r="T211" s="146"/>
      <c r="U211" s="146"/>
      <c r="V211" s="146"/>
      <c r="W211" s="146"/>
      <c r="X211" s="146"/>
      <c r="Y211" s="146"/>
      <c r="Z211" s="146"/>
      <c r="AA211" s="146"/>
      <c r="AB211" s="146"/>
      <c r="AC211" s="146"/>
      <c r="AD211" s="146"/>
      <c r="AE211" s="146"/>
      <c r="AF211" s="146"/>
      <c r="AG211" s="146"/>
      <c r="AH211" s="146"/>
      <c r="AI211" s="146"/>
      <c r="AJ211" s="146"/>
      <c r="AK211" s="146"/>
      <c r="AL211" s="146"/>
      <c r="AM211" s="146"/>
      <c r="AN211" s="146"/>
      <c r="AO211" s="146"/>
      <c r="AP211" s="146"/>
      <c r="AQ211" s="146"/>
      <c r="AR211" s="146"/>
      <c r="AS211" s="146"/>
      <c r="AT211" s="146"/>
      <c r="AU211" s="146"/>
      <c r="AV211" s="146"/>
      <c r="AW211" s="146"/>
      <c r="AX211" s="146"/>
      <c r="AY211" s="146"/>
      <c r="AZ211" s="146"/>
      <c r="BA211" s="146"/>
      <c r="BB211" s="146"/>
      <c r="BC211" s="146"/>
      <c r="BD211" s="146"/>
      <c r="BE211" s="146"/>
      <c r="BF211" s="146"/>
      <c r="BG211" s="146"/>
      <c r="BH211" s="146"/>
      <c r="BI211" s="146"/>
      <c r="BJ211" s="146"/>
      <c r="BK211" s="146"/>
      <c r="BL211" s="146"/>
      <c r="BM211" s="146"/>
      <c r="BN211" s="146"/>
      <c r="BO211" s="146"/>
      <c r="BP211" s="146"/>
      <c r="BQ211" s="146"/>
      <c r="BR211" s="146"/>
      <c r="BS211" s="146"/>
      <c r="BT211" s="146"/>
      <c r="BU211" s="146"/>
      <c r="BV211" s="146"/>
      <c r="BW211" s="146"/>
      <c r="BX211" s="146"/>
      <c r="BY211" s="146"/>
      <c r="BZ211" s="146"/>
      <c r="CA211" s="146"/>
      <c r="CB211" s="146"/>
      <c r="CC211" s="146"/>
      <c r="CD211" s="146"/>
      <c r="CE211" s="146"/>
      <c r="CF211" s="146"/>
      <c r="CG211" s="146"/>
      <c r="CH211" s="146"/>
      <c r="CI211" s="146"/>
      <c r="CJ211" s="146"/>
      <c r="CK211" s="146"/>
      <c r="CL211" s="146"/>
      <c r="CM211" s="146"/>
      <c r="CN211" s="146"/>
      <c r="CO211" s="146"/>
      <c r="CP211" s="146"/>
      <c r="CQ211" s="146"/>
      <c r="CR211" s="146"/>
      <c r="CS211" s="146"/>
      <c r="CT211" s="146"/>
      <c r="CU211" s="146"/>
      <c r="CV211" s="146"/>
      <c r="CW211" s="146"/>
      <c r="CX211" s="146"/>
      <c r="CY211" s="146"/>
      <c r="CZ211" s="146"/>
      <c r="DA211" s="146"/>
      <c r="DB211" s="146"/>
      <c r="DC211" s="146"/>
      <c r="DD211" s="146"/>
      <c r="DE211" s="146"/>
      <c r="DF211" s="146"/>
      <c r="DG211" s="146"/>
      <c r="DH211" s="146"/>
      <c r="DI211" s="146"/>
      <c r="DJ211" s="146"/>
      <c r="DK211" s="146"/>
      <c r="DL211" s="146"/>
      <c r="DM211" s="146"/>
      <c r="DN211" s="146"/>
      <c r="DO211" s="146"/>
      <c r="DP211" s="146"/>
      <c r="DQ211" s="146"/>
      <c r="DR211" s="146"/>
      <c r="DS211" s="146"/>
      <c r="DT211" s="146"/>
      <c r="DU211" s="146"/>
      <c r="DV211" s="146"/>
      <c r="DW211" s="146"/>
      <c r="DX211" s="146"/>
      <c r="DY211" s="146"/>
      <c r="DZ211" s="146"/>
      <c r="EA211" s="146"/>
      <c r="EB211" s="146"/>
      <c r="EC211" s="146"/>
      <c r="ED211" s="146"/>
      <c r="EE211" s="146"/>
      <c r="EF211" s="146"/>
      <c r="EG211" s="146"/>
      <c r="EH211" s="146"/>
      <c r="EI211" s="146"/>
      <c r="EJ211" s="146"/>
      <c r="EK211" s="146"/>
      <c r="EL211" s="146"/>
      <c r="EM211" s="146"/>
      <c r="EN211" s="146"/>
      <c r="EO211" s="146"/>
      <c r="EP211" s="146"/>
      <c r="EQ211" s="146"/>
      <c r="ER211" s="146"/>
      <c r="ES211" s="146"/>
      <c r="ET211" s="146"/>
      <c r="EU211" s="146"/>
      <c r="EV211" s="146"/>
      <c r="EW211" s="146"/>
      <c r="EX211" s="146"/>
      <c r="EY211" s="146"/>
      <c r="EZ211" s="146"/>
      <c r="FA211" s="146"/>
      <c r="FB211" s="146"/>
      <c r="FC211" s="146"/>
      <c r="FD211" s="146"/>
      <c r="FE211" s="146"/>
      <c r="FF211" s="146"/>
      <c r="FG211" s="146"/>
      <c r="FH211" s="146"/>
      <c r="FI211" s="146"/>
      <c r="FJ211" s="146"/>
      <c r="FK211" s="146"/>
      <c r="FL211" s="146"/>
      <c r="FM211" s="146"/>
      <c r="FN211" s="146"/>
      <c r="FO211" s="146"/>
      <c r="FP211" s="146"/>
      <c r="FQ211" s="146"/>
      <c r="FR211" s="146"/>
      <c r="FS211" s="146"/>
      <c r="FT211" s="146"/>
      <c r="FU211" s="146"/>
      <c r="FV211" s="146"/>
      <c r="FW211" s="146"/>
      <c r="FX211" s="146"/>
      <c r="FY211" s="146"/>
      <c r="FZ211" s="146"/>
      <c r="GA211" s="146"/>
      <c r="GB211" s="146"/>
      <c r="GC211" s="146"/>
      <c r="GD211" s="146"/>
      <c r="GE211" s="146"/>
      <c r="GF211" s="146"/>
      <c r="GG211" s="146"/>
      <c r="GH211" s="146"/>
      <c r="GI211" s="146"/>
      <c r="GJ211" s="146"/>
      <c r="GK211" s="146"/>
      <c r="GL211" s="146"/>
      <c r="GM211" s="146"/>
      <c r="GN211" s="146"/>
      <c r="GO211" s="146"/>
      <c r="GP211" s="146"/>
      <c r="GQ211" s="146"/>
      <c r="GR211" s="146"/>
      <c r="GS211" s="146"/>
      <c r="GT211" s="146"/>
      <c r="GU211" s="146"/>
      <c r="GV211" s="146"/>
      <c r="GW211" s="146"/>
      <c r="GX211" s="146"/>
      <c r="GY211" s="146"/>
      <c r="GZ211" s="146"/>
      <c r="HA211" s="146"/>
      <c r="HB211" s="146"/>
      <c r="HC211" s="146"/>
      <c r="HD211" s="146"/>
      <c r="HE211" s="146"/>
      <c r="HF211" s="146"/>
      <c r="HG211" s="146"/>
      <c r="HH211" s="146"/>
      <c r="HI211" s="146"/>
      <c r="HJ211" s="146"/>
      <c r="HK211" s="146"/>
      <c r="HL211" s="146"/>
      <c r="HM211" s="146"/>
      <c r="HN211" s="146"/>
      <c r="HO211" s="146"/>
      <c r="HP211" s="146"/>
      <c r="HQ211" s="146"/>
      <c r="HR211" s="146"/>
      <c r="HS211" s="146"/>
      <c r="HT211" s="146"/>
      <c r="HU211" s="146"/>
      <c r="HV211" s="146"/>
      <c r="HW211" s="146"/>
      <c r="HX211" s="146"/>
      <c r="HY211" s="146"/>
      <c r="HZ211" s="146"/>
      <c r="IA211" s="146"/>
      <c r="IB211" s="146"/>
      <c r="IC211" s="146"/>
      <c r="ID211" s="146"/>
      <c r="IE211" s="146"/>
      <c r="IF211" s="146"/>
      <c r="IG211" s="146"/>
      <c r="IH211" s="146"/>
      <c r="II211" s="146"/>
      <c r="IJ211" s="146"/>
      <c r="IK211" s="146"/>
      <c r="IL211" s="146"/>
      <c r="IM211" s="146"/>
      <c r="IN211" s="146"/>
      <c r="IO211" s="146"/>
      <c r="IP211" s="146"/>
      <c r="IQ211" s="146"/>
    </row>
    <row r="212" spans="1:251" x14ac:dyDescent="0.2">
      <c r="A212" s="145" t="s">
        <v>126</v>
      </c>
      <c r="B212" s="134">
        <v>40</v>
      </c>
      <c r="C212" s="132">
        <v>3.2</v>
      </c>
      <c r="D212" s="132">
        <v>0.4</v>
      </c>
      <c r="E212" s="132">
        <v>20.399999999999999</v>
      </c>
      <c r="F212" s="132">
        <v>100</v>
      </c>
      <c r="G212" s="134" t="s">
        <v>25</v>
      </c>
      <c r="H212" s="135" t="s">
        <v>26</v>
      </c>
    </row>
    <row r="213" spans="1:251" x14ac:dyDescent="0.2">
      <c r="A213" s="141" t="s">
        <v>27</v>
      </c>
      <c r="B213" s="142">
        <f t="shared" ref="B213:F213" si="33">SUM(B206:B212)</f>
        <v>920</v>
      </c>
      <c r="C213" s="142">
        <f t="shared" si="33"/>
        <v>27.340000000000003</v>
      </c>
      <c r="D213" s="142">
        <f t="shared" si="33"/>
        <v>28.5</v>
      </c>
      <c r="E213" s="142">
        <f t="shared" si="33"/>
        <v>130.25</v>
      </c>
      <c r="F213" s="142">
        <f t="shared" si="33"/>
        <v>910.68999999999994</v>
      </c>
      <c r="G213" s="129"/>
      <c r="H213" s="130"/>
    </row>
    <row r="214" spans="1:251" x14ac:dyDescent="0.2">
      <c r="A214" s="128" t="s">
        <v>179</v>
      </c>
      <c r="B214" s="128"/>
      <c r="C214" s="128"/>
      <c r="D214" s="128"/>
      <c r="E214" s="128"/>
      <c r="F214" s="128"/>
      <c r="G214" s="128"/>
      <c r="H214" s="128"/>
    </row>
    <row r="215" spans="1:251" x14ac:dyDescent="0.2">
      <c r="A215" s="135" t="s">
        <v>253</v>
      </c>
      <c r="B215" s="134">
        <v>80</v>
      </c>
      <c r="C215" s="131">
        <v>10.199999999999999</v>
      </c>
      <c r="D215" s="131">
        <v>11.3</v>
      </c>
      <c r="E215" s="131">
        <v>30.1</v>
      </c>
      <c r="F215" s="131">
        <v>266.39999999999998</v>
      </c>
      <c r="G215" s="134" t="s">
        <v>254</v>
      </c>
      <c r="H215" s="135" t="s">
        <v>255</v>
      </c>
      <c r="I215" s="147"/>
      <c r="J215" s="147"/>
      <c r="K215" s="147"/>
      <c r="L215" s="147"/>
      <c r="M215" s="147"/>
      <c r="N215" s="147"/>
      <c r="O215" s="147"/>
      <c r="P215" s="147"/>
      <c r="Q215" s="147"/>
      <c r="R215" s="147"/>
      <c r="S215" s="147"/>
      <c r="T215" s="147"/>
      <c r="U215" s="147"/>
      <c r="V215" s="147"/>
      <c r="W215" s="147"/>
      <c r="X215" s="147"/>
      <c r="Y215" s="147"/>
      <c r="Z215" s="147"/>
      <c r="AA215" s="147"/>
      <c r="AB215" s="147"/>
      <c r="AC215" s="147"/>
      <c r="AD215" s="147"/>
      <c r="AE215" s="147"/>
      <c r="AF215" s="147"/>
      <c r="AG215" s="147"/>
      <c r="AH215" s="147"/>
      <c r="AI215" s="147"/>
      <c r="AJ215" s="147"/>
      <c r="AK215" s="147"/>
      <c r="AL215" s="147"/>
      <c r="AM215" s="147"/>
      <c r="AN215" s="147"/>
      <c r="AO215" s="147"/>
      <c r="AP215" s="147"/>
      <c r="AQ215" s="147"/>
      <c r="AR215" s="147"/>
      <c r="AS215" s="147"/>
      <c r="AT215" s="147"/>
      <c r="AU215" s="147"/>
      <c r="AV215" s="147"/>
      <c r="AW215" s="147"/>
      <c r="AX215" s="147"/>
      <c r="AY215" s="147"/>
      <c r="AZ215" s="147"/>
      <c r="BA215" s="147"/>
      <c r="BB215" s="147"/>
      <c r="BC215" s="147"/>
      <c r="BD215" s="147"/>
      <c r="BE215" s="147"/>
      <c r="BF215" s="147"/>
      <c r="BG215" s="147"/>
      <c r="BH215" s="147"/>
      <c r="BI215" s="147"/>
      <c r="BJ215" s="147"/>
      <c r="BK215" s="147"/>
      <c r="BL215" s="147"/>
      <c r="BM215" s="147"/>
      <c r="BN215" s="147"/>
      <c r="BO215" s="147"/>
      <c r="BP215" s="147"/>
      <c r="BQ215" s="147"/>
      <c r="BR215" s="147"/>
      <c r="BS215" s="147"/>
      <c r="BT215" s="147"/>
      <c r="BU215" s="147"/>
      <c r="BV215" s="147"/>
      <c r="BW215" s="147"/>
      <c r="BX215" s="147"/>
      <c r="BY215" s="147"/>
      <c r="BZ215" s="147"/>
      <c r="CA215" s="147"/>
      <c r="CB215" s="147"/>
      <c r="CC215" s="147"/>
      <c r="CD215" s="147"/>
      <c r="CE215" s="147"/>
      <c r="CF215" s="147"/>
      <c r="CG215" s="147"/>
      <c r="CH215" s="147"/>
      <c r="CI215" s="147"/>
      <c r="CJ215" s="147"/>
      <c r="CK215" s="147"/>
      <c r="CL215" s="147"/>
      <c r="CM215" s="147"/>
      <c r="CN215" s="147"/>
      <c r="CO215" s="147"/>
      <c r="CP215" s="147"/>
      <c r="CQ215" s="147"/>
      <c r="CR215" s="147"/>
      <c r="CS215" s="147"/>
      <c r="CT215" s="147"/>
      <c r="CU215" s="147"/>
      <c r="CV215" s="147"/>
      <c r="CW215" s="147"/>
      <c r="CX215" s="147"/>
      <c r="CY215" s="147"/>
      <c r="CZ215" s="147"/>
      <c r="DA215" s="147"/>
      <c r="DB215" s="147"/>
      <c r="DC215" s="147"/>
      <c r="DD215" s="147"/>
      <c r="DE215" s="147"/>
      <c r="DF215" s="147"/>
      <c r="DG215" s="147"/>
      <c r="DH215" s="147"/>
      <c r="DI215" s="147"/>
      <c r="DJ215" s="147"/>
      <c r="DK215" s="147"/>
      <c r="DL215" s="147"/>
      <c r="DM215" s="147"/>
      <c r="DN215" s="147"/>
      <c r="DO215" s="147"/>
      <c r="DP215" s="147"/>
      <c r="DQ215" s="147"/>
      <c r="DR215" s="147"/>
      <c r="DS215" s="147"/>
      <c r="DT215" s="147"/>
      <c r="DU215" s="147"/>
      <c r="DV215" s="147"/>
      <c r="DW215" s="147"/>
      <c r="DX215" s="147"/>
      <c r="DY215" s="147"/>
      <c r="DZ215" s="147"/>
      <c r="EA215" s="147"/>
      <c r="EB215" s="147"/>
      <c r="EC215" s="147"/>
      <c r="ED215" s="147"/>
      <c r="EE215" s="147"/>
      <c r="EF215" s="147"/>
      <c r="EG215" s="147"/>
      <c r="EH215" s="147"/>
      <c r="EI215" s="147"/>
      <c r="EJ215" s="147"/>
      <c r="EK215" s="147"/>
      <c r="EL215" s="147"/>
      <c r="EM215" s="147"/>
      <c r="EN215" s="147"/>
      <c r="EO215" s="147"/>
      <c r="EP215" s="147"/>
      <c r="EQ215" s="147"/>
      <c r="ER215" s="147"/>
      <c r="ES215" s="147"/>
      <c r="ET215" s="147"/>
      <c r="EU215" s="147"/>
      <c r="EV215" s="147"/>
      <c r="EW215" s="147"/>
      <c r="EX215" s="147"/>
      <c r="EY215" s="147"/>
      <c r="EZ215" s="147"/>
      <c r="FA215" s="147"/>
      <c r="FB215" s="147"/>
      <c r="FC215" s="147"/>
      <c r="FD215" s="147"/>
      <c r="FE215" s="147"/>
      <c r="FF215" s="147"/>
      <c r="FG215" s="147"/>
      <c r="FH215" s="147"/>
      <c r="FI215" s="147"/>
      <c r="FJ215" s="147"/>
      <c r="FK215" s="147"/>
      <c r="FL215" s="147"/>
      <c r="FM215" s="147"/>
      <c r="FN215" s="147"/>
      <c r="FO215" s="147"/>
      <c r="FP215" s="147"/>
      <c r="FQ215" s="147"/>
      <c r="FR215" s="147"/>
      <c r="FS215" s="147"/>
      <c r="FT215" s="147"/>
      <c r="FU215" s="147"/>
      <c r="FV215" s="147"/>
      <c r="FW215" s="147"/>
      <c r="FX215" s="147"/>
      <c r="FY215" s="147"/>
      <c r="FZ215" s="147"/>
      <c r="GA215" s="147"/>
      <c r="GB215" s="147"/>
      <c r="GC215" s="147"/>
      <c r="GD215" s="147"/>
      <c r="GE215" s="147"/>
      <c r="GF215" s="147"/>
      <c r="GG215" s="147"/>
      <c r="GH215" s="147"/>
      <c r="GI215" s="147"/>
      <c r="GJ215" s="147"/>
      <c r="GK215" s="147"/>
      <c r="GL215" s="147"/>
      <c r="GM215" s="147"/>
      <c r="GN215" s="147"/>
      <c r="GO215" s="147"/>
      <c r="GP215" s="147"/>
      <c r="GQ215" s="147"/>
      <c r="GR215" s="147"/>
      <c r="GS215" s="147"/>
      <c r="GT215" s="147"/>
      <c r="GU215" s="147"/>
      <c r="GV215" s="147"/>
      <c r="GW215" s="147"/>
      <c r="GX215" s="147"/>
      <c r="GY215" s="147"/>
      <c r="GZ215" s="147"/>
      <c r="HA215" s="147"/>
      <c r="HB215" s="147"/>
      <c r="HC215" s="147"/>
      <c r="HD215" s="147"/>
      <c r="HE215" s="147"/>
      <c r="HF215" s="147"/>
      <c r="HG215" s="147"/>
      <c r="HH215" s="147"/>
      <c r="HI215" s="147"/>
      <c r="HJ215" s="147"/>
      <c r="HK215" s="147"/>
      <c r="HL215" s="147"/>
      <c r="HM215" s="147"/>
      <c r="HN215" s="147"/>
      <c r="HO215" s="147"/>
      <c r="HP215" s="147"/>
      <c r="HQ215" s="147"/>
      <c r="HR215" s="147"/>
      <c r="HS215" s="147"/>
      <c r="HT215" s="147"/>
      <c r="HU215" s="147"/>
      <c r="HV215" s="147"/>
      <c r="HW215" s="147"/>
      <c r="HX215" s="147"/>
      <c r="HY215" s="147"/>
      <c r="HZ215" s="147"/>
      <c r="IA215" s="147"/>
      <c r="IB215" s="147"/>
      <c r="IC215" s="147"/>
      <c r="ID215" s="147"/>
      <c r="IE215" s="147"/>
      <c r="IF215" s="147"/>
      <c r="IG215" s="147"/>
      <c r="IH215" s="147"/>
      <c r="II215" s="147"/>
      <c r="IJ215" s="147"/>
      <c r="IK215" s="147"/>
      <c r="IL215" s="147"/>
      <c r="IM215" s="147"/>
      <c r="IN215" s="147"/>
      <c r="IO215" s="147"/>
      <c r="IP215" s="147"/>
      <c r="IQ215" s="147"/>
    </row>
    <row r="216" spans="1:251" x14ac:dyDescent="0.2">
      <c r="A216" s="130" t="s">
        <v>183</v>
      </c>
      <c r="B216" s="132">
        <v>100</v>
      </c>
      <c r="C216" s="132">
        <v>0.04</v>
      </c>
      <c r="D216" s="132">
        <v>0.04</v>
      </c>
      <c r="E216" s="132">
        <v>9.8000000000000007</v>
      </c>
      <c r="F216" s="132">
        <v>47</v>
      </c>
      <c r="G216" s="134" t="s">
        <v>181</v>
      </c>
      <c r="H216" s="130" t="s">
        <v>182</v>
      </c>
      <c r="I216" s="147"/>
      <c r="J216" s="147"/>
      <c r="K216" s="147"/>
      <c r="L216" s="147"/>
      <c r="M216" s="147"/>
      <c r="N216" s="147"/>
      <c r="O216" s="147"/>
      <c r="P216" s="147"/>
      <c r="Q216" s="147"/>
      <c r="R216" s="147"/>
      <c r="S216" s="147"/>
      <c r="T216" s="147"/>
      <c r="U216" s="147"/>
      <c r="V216" s="147"/>
      <c r="W216" s="147"/>
      <c r="X216" s="147"/>
      <c r="Y216" s="147"/>
      <c r="Z216" s="147"/>
      <c r="AA216" s="147"/>
      <c r="AB216" s="147"/>
      <c r="AC216" s="147"/>
      <c r="AD216" s="147"/>
      <c r="AE216" s="147"/>
      <c r="AF216" s="147"/>
      <c r="AG216" s="147"/>
      <c r="AH216" s="147"/>
      <c r="AI216" s="147"/>
      <c r="AJ216" s="147"/>
      <c r="AK216" s="147"/>
      <c r="AL216" s="147"/>
      <c r="AM216" s="147"/>
      <c r="AN216" s="147"/>
      <c r="AO216" s="147"/>
      <c r="AP216" s="147"/>
      <c r="AQ216" s="147"/>
      <c r="AR216" s="147"/>
      <c r="AS216" s="147"/>
      <c r="AT216" s="147"/>
      <c r="AU216" s="147"/>
      <c r="AV216" s="147"/>
      <c r="AW216" s="147"/>
      <c r="AX216" s="147"/>
      <c r="AY216" s="147"/>
      <c r="AZ216" s="147"/>
      <c r="BA216" s="147"/>
      <c r="BB216" s="147"/>
      <c r="BC216" s="147"/>
      <c r="BD216" s="147"/>
      <c r="BE216" s="147"/>
      <c r="BF216" s="147"/>
      <c r="BG216" s="147"/>
      <c r="BH216" s="147"/>
      <c r="BI216" s="147"/>
      <c r="BJ216" s="147"/>
      <c r="BK216" s="147"/>
      <c r="BL216" s="147"/>
      <c r="BM216" s="147"/>
      <c r="BN216" s="147"/>
      <c r="BO216" s="147"/>
      <c r="BP216" s="147"/>
      <c r="BQ216" s="147"/>
      <c r="BR216" s="147"/>
      <c r="BS216" s="147"/>
      <c r="BT216" s="147"/>
      <c r="BU216" s="147"/>
      <c r="BV216" s="147"/>
      <c r="BW216" s="147"/>
      <c r="BX216" s="147"/>
      <c r="BY216" s="147"/>
      <c r="BZ216" s="147"/>
      <c r="CA216" s="147"/>
      <c r="CB216" s="147"/>
      <c r="CC216" s="147"/>
      <c r="CD216" s="147"/>
      <c r="CE216" s="147"/>
      <c r="CF216" s="147"/>
      <c r="CG216" s="147"/>
      <c r="CH216" s="147"/>
      <c r="CI216" s="147"/>
      <c r="CJ216" s="147"/>
      <c r="CK216" s="147"/>
      <c r="CL216" s="147"/>
      <c r="CM216" s="147"/>
      <c r="CN216" s="147"/>
      <c r="CO216" s="147"/>
      <c r="CP216" s="147"/>
      <c r="CQ216" s="147"/>
      <c r="CR216" s="147"/>
      <c r="CS216" s="147"/>
      <c r="CT216" s="147"/>
      <c r="CU216" s="147"/>
      <c r="CV216" s="147"/>
      <c r="CW216" s="147"/>
      <c r="CX216" s="147"/>
      <c r="CY216" s="147"/>
      <c r="CZ216" s="147"/>
      <c r="DA216" s="147"/>
      <c r="DB216" s="147"/>
      <c r="DC216" s="147"/>
      <c r="DD216" s="147"/>
      <c r="DE216" s="147"/>
      <c r="DF216" s="147"/>
      <c r="DG216" s="147"/>
      <c r="DH216" s="147"/>
      <c r="DI216" s="147"/>
      <c r="DJ216" s="147"/>
      <c r="DK216" s="147"/>
      <c r="DL216" s="147"/>
      <c r="DM216" s="147"/>
      <c r="DN216" s="147"/>
      <c r="DO216" s="147"/>
      <c r="DP216" s="147"/>
      <c r="DQ216" s="147"/>
      <c r="DR216" s="147"/>
      <c r="DS216" s="147"/>
      <c r="DT216" s="147"/>
      <c r="DU216" s="147"/>
      <c r="DV216" s="147"/>
      <c r="DW216" s="147"/>
      <c r="DX216" s="147"/>
      <c r="DY216" s="147"/>
      <c r="DZ216" s="147"/>
      <c r="EA216" s="147"/>
      <c r="EB216" s="147"/>
      <c r="EC216" s="147"/>
      <c r="ED216" s="147"/>
      <c r="EE216" s="147"/>
      <c r="EF216" s="147"/>
      <c r="EG216" s="147"/>
      <c r="EH216" s="147"/>
      <c r="EI216" s="147"/>
      <c r="EJ216" s="147"/>
      <c r="EK216" s="147"/>
      <c r="EL216" s="147"/>
      <c r="EM216" s="147"/>
      <c r="EN216" s="147"/>
      <c r="EO216" s="147"/>
      <c r="EP216" s="147"/>
      <c r="EQ216" s="147"/>
      <c r="ER216" s="147"/>
      <c r="ES216" s="147"/>
      <c r="ET216" s="147"/>
      <c r="EU216" s="147"/>
      <c r="EV216" s="147"/>
      <c r="EW216" s="147"/>
      <c r="EX216" s="147"/>
      <c r="EY216" s="147"/>
      <c r="EZ216" s="147"/>
      <c r="FA216" s="147"/>
      <c r="FB216" s="147"/>
      <c r="FC216" s="147"/>
      <c r="FD216" s="147"/>
      <c r="FE216" s="147"/>
      <c r="FF216" s="147"/>
      <c r="FG216" s="147"/>
      <c r="FH216" s="147"/>
      <c r="FI216" s="147"/>
      <c r="FJ216" s="147"/>
      <c r="FK216" s="147"/>
      <c r="FL216" s="147"/>
      <c r="FM216" s="147"/>
      <c r="FN216" s="147"/>
      <c r="FO216" s="147"/>
      <c r="FP216" s="147"/>
      <c r="FQ216" s="147"/>
      <c r="FR216" s="147"/>
      <c r="FS216" s="147"/>
      <c r="FT216" s="147"/>
      <c r="FU216" s="147"/>
      <c r="FV216" s="147"/>
      <c r="FW216" s="147"/>
      <c r="FX216" s="147"/>
      <c r="FY216" s="147"/>
      <c r="FZ216" s="147"/>
      <c r="GA216" s="147"/>
      <c r="GB216" s="147"/>
      <c r="GC216" s="147"/>
      <c r="GD216" s="147"/>
      <c r="GE216" s="147"/>
      <c r="GF216" s="147"/>
      <c r="GG216" s="147"/>
      <c r="GH216" s="147"/>
      <c r="GI216" s="147"/>
      <c r="GJ216" s="147"/>
      <c r="GK216" s="147"/>
      <c r="GL216" s="147"/>
      <c r="GM216" s="147"/>
      <c r="GN216" s="147"/>
      <c r="GO216" s="147"/>
      <c r="GP216" s="147"/>
      <c r="GQ216" s="147"/>
      <c r="GR216" s="147"/>
      <c r="GS216" s="147"/>
      <c r="GT216" s="147"/>
      <c r="GU216" s="147"/>
      <c r="GV216" s="147"/>
      <c r="GW216" s="147"/>
      <c r="GX216" s="147"/>
      <c r="GY216" s="147"/>
      <c r="GZ216" s="147"/>
      <c r="HA216" s="147"/>
      <c r="HB216" s="147"/>
      <c r="HC216" s="147"/>
      <c r="HD216" s="147"/>
      <c r="HE216" s="147"/>
      <c r="HF216" s="147"/>
      <c r="HG216" s="147"/>
      <c r="HH216" s="147"/>
      <c r="HI216" s="147"/>
      <c r="HJ216" s="147"/>
      <c r="HK216" s="147"/>
      <c r="HL216" s="147"/>
      <c r="HM216" s="147"/>
      <c r="HN216" s="147"/>
      <c r="HO216" s="147"/>
      <c r="HP216" s="147"/>
      <c r="HQ216" s="147"/>
      <c r="HR216" s="147"/>
      <c r="HS216" s="147"/>
      <c r="HT216" s="147"/>
      <c r="HU216" s="147"/>
      <c r="HV216" s="147"/>
      <c r="HW216" s="147"/>
      <c r="HX216" s="147"/>
      <c r="HY216" s="147"/>
      <c r="HZ216" s="147"/>
      <c r="IA216" s="147"/>
      <c r="IB216" s="147"/>
      <c r="IC216" s="147"/>
      <c r="ID216" s="147"/>
      <c r="IE216" s="147"/>
      <c r="IF216" s="147"/>
      <c r="IG216" s="147"/>
      <c r="IH216" s="147"/>
      <c r="II216" s="147"/>
      <c r="IJ216" s="147"/>
      <c r="IK216" s="147"/>
      <c r="IL216" s="147"/>
      <c r="IM216" s="147"/>
      <c r="IN216" s="147"/>
      <c r="IO216" s="147"/>
      <c r="IP216" s="147"/>
      <c r="IQ216" s="147"/>
    </row>
    <row r="217" spans="1:251" x14ac:dyDescent="0.2">
      <c r="A217" s="135" t="s">
        <v>38</v>
      </c>
      <c r="B217" s="134">
        <v>215</v>
      </c>
      <c r="C217" s="134">
        <v>7.0000000000000007E-2</v>
      </c>
      <c r="D217" s="134">
        <v>0.02</v>
      </c>
      <c r="E217" s="134">
        <v>15</v>
      </c>
      <c r="F217" s="134">
        <v>60</v>
      </c>
      <c r="G217" s="134" t="s">
        <v>39</v>
      </c>
      <c r="H217" s="130" t="s">
        <v>40</v>
      </c>
    </row>
    <row r="218" spans="1:251" x14ac:dyDescent="0.2">
      <c r="A218" s="141" t="s">
        <v>27</v>
      </c>
      <c r="B218" s="129">
        <f t="shared" ref="B218:F218" si="34">SUM(B215:B217)</f>
        <v>395</v>
      </c>
      <c r="C218" s="129">
        <f t="shared" si="34"/>
        <v>10.309999999999999</v>
      </c>
      <c r="D218" s="129">
        <f t="shared" si="34"/>
        <v>11.36</v>
      </c>
      <c r="E218" s="129">
        <f t="shared" si="34"/>
        <v>54.900000000000006</v>
      </c>
      <c r="F218" s="129">
        <f t="shared" si="34"/>
        <v>373.4</v>
      </c>
      <c r="G218" s="129"/>
      <c r="H218" s="130"/>
    </row>
    <row r="219" spans="1:251" x14ac:dyDescent="0.2">
      <c r="A219" s="141" t="s">
        <v>125</v>
      </c>
      <c r="B219" s="129">
        <f t="shared" ref="B219:F219" si="35">SUM(B204,B213,B218)</f>
        <v>1895</v>
      </c>
      <c r="C219" s="129">
        <f t="shared" si="35"/>
        <v>62.010000000000005</v>
      </c>
      <c r="D219" s="129">
        <f t="shared" si="35"/>
        <v>57.019999999999996</v>
      </c>
      <c r="E219" s="129">
        <f t="shared" si="35"/>
        <v>260.51</v>
      </c>
      <c r="F219" s="129">
        <f t="shared" si="35"/>
        <v>1841.3899999999999</v>
      </c>
      <c r="G219" s="129"/>
      <c r="H219" s="130"/>
    </row>
    <row r="220" spans="1:251" x14ac:dyDescent="0.2">
      <c r="A220" s="126" t="s">
        <v>53</v>
      </c>
      <c r="B220" s="126"/>
      <c r="C220" s="126"/>
      <c r="D220" s="126"/>
      <c r="E220" s="126"/>
      <c r="F220" s="126"/>
      <c r="G220" s="126"/>
      <c r="H220" s="126"/>
    </row>
    <row r="221" spans="1:251" x14ac:dyDescent="0.2">
      <c r="A221" s="128" t="s">
        <v>118</v>
      </c>
      <c r="B221" s="126" t="s">
        <v>149</v>
      </c>
      <c r="C221" s="126"/>
      <c r="D221" s="126"/>
      <c r="E221" s="126"/>
      <c r="F221" s="126"/>
      <c r="G221" s="128" t="s">
        <v>9</v>
      </c>
      <c r="H221" s="128" t="s">
        <v>122</v>
      </c>
    </row>
    <row r="222" spans="1:251" ht="11.45" customHeight="1" x14ac:dyDescent="0.2">
      <c r="A222" s="128"/>
      <c r="B222" s="129" t="s">
        <v>4</v>
      </c>
      <c r="C222" s="129" t="s">
        <v>150</v>
      </c>
      <c r="D222" s="129" t="s">
        <v>151</v>
      </c>
      <c r="E222" s="129" t="s">
        <v>121</v>
      </c>
      <c r="F222" s="129" t="s">
        <v>8</v>
      </c>
      <c r="G222" s="128"/>
      <c r="H222" s="128"/>
    </row>
    <row r="223" spans="1:251" x14ac:dyDescent="0.2">
      <c r="A223" s="128" t="s">
        <v>152</v>
      </c>
      <c r="B223" s="128"/>
      <c r="C223" s="128"/>
      <c r="D223" s="128"/>
      <c r="E223" s="128"/>
      <c r="F223" s="128"/>
      <c r="G223" s="128"/>
      <c r="H223" s="128"/>
    </row>
    <row r="224" spans="1:251" ht="12.75" customHeight="1" x14ac:dyDescent="0.2">
      <c r="A224" s="130" t="s">
        <v>256</v>
      </c>
      <c r="B224" s="132">
        <v>150</v>
      </c>
      <c r="C224" s="132">
        <v>18.63</v>
      </c>
      <c r="D224" s="132">
        <v>9.5299999999999994</v>
      </c>
      <c r="E224" s="132">
        <v>41.77</v>
      </c>
      <c r="F224" s="132">
        <v>331.5</v>
      </c>
      <c r="G224" s="134" t="s">
        <v>257</v>
      </c>
      <c r="H224" s="130" t="s">
        <v>258</v>
      </c>
    </row>
    <row r="225" spans="1:251" x14ac:dyDescent="0.2">
      <c r="A225" s="130" t="s">
        <v>97</v>
      </c>
      <c r="B225" s="131">
        <v>100</v>
      </c>
      <c r="C225" s="131">
        <v>7.08</v>
      </c>
      <c r="D225" s="131">
        <v>13.1</v>
      </c>
      <c r="E225" s="131">
        <v>55.74</v>
      </c>
      <c r="F225" s="131">
        <v>370</v>
      </c>
      <c r="G225" s="132" t="s">
        <v>98</v>
      </c>
      <c r="H225" s="143" t="s">
        <v>99</v>
      </c>
    </row>
    <row r="226" spans="1:251" s="144" customFormat="1" x14ac:dyDescent="0.2">
      <c r="A226" s="130" t="s">
        <v>183</v>
      </c>
      <c r="B226" s="134">
        <v>100</v>
      </c>
      <c r="C226" s="132">
        <v>0.4</v>
      </c>
      <c r="D226" s="132">
        <v>0.4</v>
      </c>
      <c r="E226" s="132">
        <f>19.6/2</f>
        <v>9.8000000000000007</v>
      </c>
      <c r="F226" s="132">
        <f>94/2</f>
        <v>47</v>
      </c>
      <c r="G226" s="134" t="s">
        <v>181</v>
      </c>
      <c r="H226" s="130" t="s">
        <v>182</v>
      </c>
    </row>
    <row r="227" spans="1:251" x14ac:dyDescent="0.2">
      <c r="A227" s="148" t="s">
        <v>21</v>
      </c>
      <c r="B227" s="132">
        <v>222</v>
      </c>
      <c r="C227" s="134">
        <v>0.13</v>
      </c>
      <c r="D227" s="134">
        <v>0.02</v>
      </c>
      <c r="E227" s="134">
        <v>15.2</v>
      </c>
      <c r="F227" s="134">
        <v>62</v>
      </c>
      <c r="G227" s="134" t="s">
        <v>22</v>
      </c>
      <c r="H227" s="145" t="s">
        <v>23</v>
      </c>
    </row>
    <row r="228" spans="1:251" x14ac:dyDescent="0.2">
      <c r="A228" s="141" t="s">
        <v>27</v>
      </c>
      <c r="B228" s="142">
        <f t="shared" ref="B228:F228" si="36">SUM(B224:B227)</f>
        <v>572</v>
      </c>
      <c r="C228" s="142">
        <f t="shared" si="36"/>
        <v>26.24</v>
      </c>
      <c r="D228" s="142">
        <f t="shared" si="36"/>
        <v>23.049999999999997</v>
      </c>
      <c r="E228" s="142">
        <f t="shared" si="36"/>
        <v>122.51</v>
      </c>
      <c r="F228" s="142">
        <f t="shared" si="36"/>
        <v>810.5</v>
      </c>
      <c r="G228" s="129"/>
      <c r="H228" s="130"/>
    </row>
    <row r="229" spans="1:251" x14ac:dyDescent="0.2">
      <c r="A229" s="126" t="s">
        <v>163</v>
      </c>
      <c r="B229" s="126"/>
      <c r="C229" s="126"/>
      <c r="D229" s="126"/>
      <c r="E229" s="126"/>
      <c r="F229" s="126"/>
      <c r="G229" s="126"/>
      <c r="H229" s="126"/>
    </row>
    <row r="230" spans="1:251" ht="12.75" customHeight="1" x14ac:dyDescent="0.2">
      <c r="A230" s="130" t="s">
        <v>224</v>
      </c>
      <c r="B230" s="132">
        <v>250</v>
      </c>
      <c r="C230" s="155">
        <v>2.0299999999999998</v>
      </c>
      <c r="D230" s="155">
        <v>2.74</v>
      </c>
      <c r="E230" s="155">
        <v>16.27</v>
      </c>
      <c r="F230" s="155">
        <v>96.41</v>
      </c>
      <c r="G230" s="132" t="s">
        <v>225</v>
      </c>
      <c r="H230" s="135" t="s">
        <v>226</v>
      </c>
    </row>
    <row r="231" spans="1:251" ht="12" customHeight="1" x14ac:dyDescent="0.2">
      <c r="A231" s="130" t="s">
        <v>83</v>
      </c>
      <c r="B231" s="168">
        <v>100</v>
      </c>
      <c r="C231" s="152">
        <v>17.600000000000001</v>
      </c>
      <c r="D231" s="152">
        <v>7.25</v>
      </c>
      <c r="E231" s="152">
        <v>13</v>
      </c>
      <c r="F231" s="152">
        <v>191.6</v>
      </c>
      <c r="G231" s="157" t="s">
        <v>84</v>
      </c>
      <c r="H231" s="135" t="s">
        <v>85</v>
      </c>
    </row>
    <row r="232" spans="1:251" x14ac:dyDescent="0.2">
      <c r="A232" s="130" t="s">
        <v>131</v>
      </c>
      <c r="B232" s="132">
        <v>180</v>
      </c>
      <c r="C232" s="158">
        <v>4.12</v>
      </c>
      <c r="D232" s="158">
        <v>15.78</v>
      </c>
      <c r="E232" s="158">
        <v>33.5</v>
      </c>
      <c r="F232" s="158">
        <v>292.5</v>
      </c>
      <c r="G232" s="134" t="s">
        <v>132</v>
      </c>
      <c r="H232" s="135" t="s">
        <v>133</v>
      </c>
    </row>
    <row r="233" spans="1:251" x14ac:dyDescent="0.2">
      <c r="A233" s="130" t="s">
        <v>176</v>
      </c>
      <c r="B233" s="134">
        <v>200</v>
      </c>
      <c r="C233" s="132">
        <v>0.15</v>
      </c>
      <c r="D233" s="132">
        <v>0.06</v>
      </c>
      <c r="E233" s="132">
        <v>20.65</v>
      </c>
      <c r="F233" s="132">
        <v>82.9</v>
      </c>
      <c r="G233" s="132" t="s">
        <v>177</v>
      </c>
      <c r="H233" s="135" t="s">
        <v>178</v>
      </c>
    </row>
    <row r="234" spans="1:251" x14ac:dyDescent="0.2">
      <c r="A234" s="145" t="s">
        <v>41</v>
      </c>
      <c r="B234" s="132">
        <v>40</v>
      </c>
      <c r="C234" s="132">
        <v>2.6</v>
      </c>
      <c r="D234" s="132">
        <v>0.4</v>
      </c>
      <c r="E234" s="132">
        <v>17.2</v>
      </c>
      <c r="F234" s="132">
        <v>85</v>
      </c>
      <c r="G234" s="132" t="s">
        <v>25</v>
      </c>
      <c r="H234" s="130" t="s">
        <v>42</v>
      </c>
      <c r="I234" s="146"/>
      <c r="J234" s="146"/>
      <c r="K234" s="146"/>
      <c r="L234" s="146"/>
      <c r="M234" s="146"/>
      <c r="N234" s="146"/>
      <c r="O234" s="146"/>
      <c r="P234" s="146"/>
      <c r="Q234" s="146"/>
      <c r="R234" s="146"/>
      <c r="S234" s="146"/>
      <c r="T234" s="146"/>
      <c r="U234" s="146"/>
      <c r="V234" s="146"/>
      <c r="W234" s="146"/>
      <c r="X234" s="146"/>
      <c r="Y234" s="146"/>
      <c r="Z234" s="146"/>
      <c r="AA234" s="146"/>
      <c r="AB234" s="146"/>
      <c r="AC234" s="146"/>
      <c r="AD234" s="146"/>
      <c r="AE234" s="146"/>
      <c r="AF234" s="146"/>
      <c r="AG234" s="146"/>
      <c r="AH234" s="146"/>
      <c r="AI234" s="146"/>
      <c r="AJ234" s="146"/>
      <c r="AK234" s="146"/>
      <c r="AL234" s="146"/>
      <c r="AM234" s="146"/>
      <c r="AN234" s="146"/>
      <c r="AO234" s="146"/>
      <c r="AP234" s="146"/>
      <c r="AQ234" s="146"/>
      <c r="AR234" s="146"/>
      <c r="AS234" s="146"/>
      <c r="AT234" s="146"/>
      <c r="AU234" s="146"/>
      <c r="AV234" s="146"/>
      <c r="AW234" s="146"/>
      <c r="AX234" s="146"/>
      <c r="AY234" s="146"/>
      <c r="AZ234" s="146"/>
      <c r="BA234" s="146"/>
      <c r="BB234" s="146"/>
      <c r="BC234" s="146"/>
      <c r="BD234" s="146"/>
      <c r="BE234" s="146"/>
      <c r="BF234" s="146"/>
      <c r="BG234" s="146"/>
      <c r="BH234" s="146"/>
      <c r="BI234" s="146"/>
      <c r="BJ234" s="146"/>
      <c r="BK234" s="146"/>
      <c r="BL234" s="146"/>
      <c r="BM234" s="146"/>
      <c r="BN234" s="146"/>
      <c r="BO234" s="146"/>
      <c r="BP234" s="146"/>
      <c r="BQ234" s="146"/>
      <c r="BR234" s="146"/>
      <c r="BS234" s="146"/>
      <c r="BT234" s="146"/>
      <c r="BU234" s="146"/>
      <c r="BV234" s="146"/>
      <c r="BW234" s="146"/>
      <c r="BX234" s="146"/>
      <c r="BY234" s="146"/>
      <c r="BZ234" s="146"/>
      <c r="CA234" s="146"/>
      <c r="CB234" s="146"/>
      <c r="CC234" s="146"/>
      <c r="CD234" s="146"/>
      <c r="CE234" s="146"/>
      <c r="CF234" s="146"/>
      <c r="CG234" s="146"/>
      <c r="CH234" s="146"/>
      <c r="CI234" s="146"/>
      <c r="CJ234" s="146"/>
      <c r="CK234" s="146"/>
      <c r="CL234" s="146"/>
      <c r="CM234" s="146"/>
      <c r="CN234" s="146"/>
      <c r="CO234" s="146"/>
      <c r="CP234" s="146"/>
      <c r="CQ234" s="146"/>
      <c r="CR234" s="146"/>
      <c r="CS234" s="146"/>
      <c r="CT234" s="146"/>
      <c r="CU234" s="146"/>
      <c r="CV234" s="146"/>
      <c r="CW234" s="146"/>
      <c r="CX234" s="146"/>
      <c r="CY234" s="146"/>
      <c r="CZ234" s="146"/>
      <c r="DA234" s="146"/>
      <c r="DB234" s="146"/>
      <c r="DC234" s="146"/>
      <c r="DD234" s="146"/>
      <c r="DE234" s="146"/>
      <c r="DF234" s="146"/>
      <c r="DG234" s="146"/>
      <c r="DH234" s="146"/>
      <c r="DI234" s="146"/>
      <c r="DJ234" s="146"/>
      <c r="DK234" s="146"/>
      <c r="DL234" s="146"/>
      <c r="DM234" s="146"/>
      <c r="DN234" s="146"/>
      <c r="DO234" s="146"/>
      <c r="DP234" s="146"/>
      <c r="DQ234" s="146"/>
      <c r="DR234" s="146"/>
      <c r="DS234" s="146"/>
      <c r="DT234" s="146"/>
      <c r="DU234" s="146"/>
      <c r="DV234" s="146"/>
      <c r="DW234" s="146"/>
      <c r="DX234" s="146"/>
      <c r="DY234" s="146"/>
      <c r="DZ234" s="146"/>
      <c r="EA234" s="146"/>
      <c r="EB234" s="146"/>
      <c r="EC234" s="146"/>
      <c r="ED234" s="146"/>
      <c r="EE234" s="146"/>
      <c r="EF234" s="146"/>
      <c r="EG234" s="146"/>
      <c r="EH234" s="146"/>
      <c r="EI234" s="146"/>
      <c r="EJ234" s="146"/>
      <c r="EK234" s="146"/>
      <c r="EL234" s="146"/>
      <c r="EM234" s="146"/>
      <c r="EN234" s="146"/>
      <c r="EO234" s="146"/>
      <c r="EP234" s="146"/>
      <c r="EQ234" s="146"/>
      <c r="ER234" s="146"/>
      <c r="ES234" s="146"/>
      <c r="ET234" s="146"/>
      <c r="EU234" s="146"/>
      <c r="EV234" s="146"/>
      <c r="EW234" s="146"/>
      <c r="EX234" s="146"/>
      <c r="EY234" s="146"/>
      <c r="EZ234" s="146"/>
      <c r="FA234" s="146"/>
      <c r="FB234" s="146"/>
      <c r="FC234" s="146"/>
      <c r="FD234" s="146"/>
      <c r="FE234" s="146"/>
      <c r="FF234" s="146"/>
      <c r="FG234" s="146"/>
      <c r="FH234" s="146"/>
      <c r="FI234" s="146"/>
      <c r="FJ234" s="146"/>
      <c r="FK234" s="146"/>
      <c r="FL234" s="146"/>
      <c r="FM234" s="146"/>
      <c r="FN234" s="146"/>
      <c r="FO234" s="146"/>
      <c r="FP234" s="146"/>
      <c r="FQ234" s="146"/>
      <c r="FR234" s="146"/>
      <c r="FS234" s="146"/>
      <c r="FT234" s="146"/>
      <c r="FU234" s="146"/>
      <c r="FV234" s="146"/>
      <c r="FW234" s="146"/>
      <c r="FX234" s="146"/>
      <c r="FY234" s="146"/>
      <c r="FZ234" s="146"/>
      <c r="GA234" s="146"/>
      <c r="GB234" s="146"/>
      <c r="GC234" s="146"/>
      <c r="GD234" s="146"/>
      <c r="GE234" s="146"/>
      <c r="GF234" s="146"/>
      <c r="GG234" s="146"/>
      <c r="GH234" s="146"/>
      <c r="GI234" s="146"/>
      <c r="GJ234" s="146"/>
      <c r="GK234" s="146"/>
      <c r="GL234" s="146"/>
      <c r="GM234" s="146"/>
      <c r="GN234" s="146"/>
      <c r="GO234" s="146"/>
      <c r="GP234" s="146"/>
      <c r="GQ234" s="146"/>
      <c r="GR234" s="146"/>
      <c r="GS234" s="146"/>
      <c r="GT234" s="146"/>
      <c r="GU234" s="146"/>
      <c r="GV234" s="146"/>
      <c r="GW234" s="146"/>
      <c r="GX234" s="146"/>
      <c r="GY234" s="146"/>
      <c r="GZ234" s="146"/>
      <c r="HA234" s="146"/>
      <c r="HB234" s="146"/>
      <c r="HC234" s="146"/>
      <c r="HD234" s="146"/>
      <c r="HE234" s="146"/>
      <c r="HF234" s="146"/>
      <c r="HG234" s="146"/>
      <c r="HH234" s="146"/>
      <c r="HI234" s="146"/>
      <c r="HJ234" s="146"/>
      <c r="HK234" s="146"/>
      <c r="HL234" s="146"/>
      <c r="HM234" s="146"/>
      <c r="HN234" s="146"/>
      <c r="HO234" s="146"/>
      <c r="HP234" s="146"/>
      <c r="HQ234" s="146"/>
      <c r="HR234" s="146"/>
      <c r="HS234" s="146"/>
      <c r="HT234" s="146"/>
      <c r="HU234" s="146"/>
      <c r="HV234" s="146"/>
      <c r="HW234" s="146"/>
      <c r="HX234" s="146"/>
      <c r="HY234" s="146"/>
      <c r="HZ234" s="146"/>
      <c r="IA234" s="146"/>
      <c r="IB234" s="146"/>
      <c r="IC234" s="146"/>
      <c r="ID234" s="146"/>
      <c r="IE234" s="146"/>
      <c r="IF234" s="146"/>
      <c r="IG234" s="146"/>
      <c r="IH234" s="146"/>
      <c r="II234" s="146"/>
      <c r="IJ234" s="146"/>
      <c r="IK234" s="146"/>
      <c r="IL234" s="146"/>
      <c r="IM234" s="146"/>
      <c r="IN234" s="146"/>
      <c r="IO234" s="146"/>
      <c r="IP234" s="146"/>
      <c r="IQ234" s="146"/>
    </row>
    <row r="235" spans="1:251" x14ac:dyDescent="0.2">
      <c r="A235" s="145" t="s">
        <v>126</v>
      </c>
      <c r="B235" s="134">
        <v>40</v>
      </c>
      <c r="C235" s="132">
        <v>3.2</v>
      </c>
      <c r="D235" s="132">
        <v>0.4</v>
      </c>
      <c r="E235" s="132">
        <v>20.399999999999999</v>
      </c>
      <c r="F235" s="132">
        <v>100</v>
      </c>
      <c r="G235" s="134" t="s">
        <v>25</v>
      </c>
      <c r="H235" s="135" t="s">
        <v>26</v>
      </c>
    </row>
    <row r="236" spans="1:251" x14ac:dyDescent="0.2">
      <c r="A236" s="141" t="s">
        <v>27</v>
      </c>
      <c r="B236" s="142">
        <f t="shared" ref="B236:F236" si="37">SUM(B230:B235)</f>
        <v>810</v>
      </c>
      <c r="C236" s="142">
        <f t="shared" si="37"/>
        <v>29.700000000000003</v>
      </c>
      <c r="D236" s="142">
        <f t="shared" si="37"/>
        <v>26.629999999999995</v>
      </c>
      <c r="E236" s="142">
        <f t="shared" si="37"/>
        <v>121.01999999999998</v>
      </c>
      <c r="F236" s="142">
        <f t="shared" si="37"/>
        <v>848.41</v>
      </c>
      <c r="G236" s="129"/>
      <c r="H236" s="130"/>
    </row>
    <row r="237" spans="1:251" x14ac:dyDescent="0.2">
      <c r="A237" s="128" t="s">
        <v>179</v>
      </c>
      <c r="B237" s="128"/>
      <c r="C237" s="128"/>
      <c r="D237" s="128"/>
      <c r="E237" s="128"/>
      <c r="F237" s="128"/>
      <c r="G237" s="128"/>
      <c r="H237" s="128"/>
    </row>
    <row r="238" spans="1:251" s="144" customFormat="1" x14ac:dyDescent="0.2">
      <c r="A238" s="145" t="s">
        <v>219</v>
      </c>
      <c r="B238" s="132">
        <v>100</v>
      </c>
      <c r="C238" s="131">
        <v>8.5</v>
      </c>
      <c r="D238" s="131">
        <v>7.98</v>
      </c>
      <c r="E238" s="131">
        <v>38.880000000000003</v>
      </c>
      <c r="F238" s="131">
        <v>244.8</v>
      </c>
      <c r="G238" s="132" t="s">
        <v>220</v>
      </c>
      <c r="H238" s="143" t="s">
        <v>221</v>
      </c>
    </row>
    <row r="239" spans="1:251" x14ac:dyDescent="0.2">
      <c r="A239" s="130" t="s">
        <v>180</v>
      </c>
      <c r="B239" s="132">
        <v>100</v>
      </c>
      <c r="C239" s="132">
        <v>0.4</v>
      </c>
      <c r="D239" s="132">
        <v>0.4</v>
      </c>
      <c r="E239" s="132">
        <v>9.8000000000000007</v>
      </c>
      <c r="F239" s="132">
        <v>47</v>
      </c>
      <c r="G239" s="134" t="s">
        <v>181</v>
      </c>
      <c r="H239" s="130" t="s">
        <v>182</v>
      </c>
      <c r="I239" s="147"/>
      <c r="J239" s="147"/>
      <c r="K239" s="147"/>
      <c r="L239" s="147"/>
      <c r="M239" s="147"/>
      <c r="N239" s="147"/>
      <c r="O239" s="147"/>
      <c r="P239" s="147"/>
      <c r="Q239" s="147"/>
      <c r="R239" s="147"/>
      <c r="S239" s="147"/>
      <c r="T239" s="147"/>
      <c r="U239" s="147"/>
      <c r="V239" s="147"/>
      <c r="W239" s="147"/>
      <c r="X239" s="147"/>
      <c r="Y239" s="147"/>
      <c r="Z239" s="147"/>
      <c r="AA239" s="147"/>
      <c r="AB239" s="147"/>
      <c r="AC239" s="147"/>
      <c r="AD239" s="147"/>
      <c r="AE239" s="147"/>
      <c r="AF239" s="147"/>
      <c r="AG239" s="147"/>
      <c r="AH239" s="147"/>
      <c r="AI239" s="147"/>
      <c r="AJ239" s="147"/>
      <c r="AK239" s="147"/>
      <c r="AL239" s="147"/>
      <c r="AM239" s="147"/>
      <c r="AN239" s="147"/>
      <c r="AO239" s="147"/>
      <c r="AP239" s="147"/>
      <c r="AQ239" s="147"/>
      <c r="AR239" s="147"/>
      <c r="AS239" s="147"/>
      <c r="AT239" s="147"/>
      <c r="AU239" s="147"/>
      <c r="AV239" s="147"/>
      <c r="AW239" s="147"/>
      <c r="AX239" s="147"/>
      <c r="AY239" s="147"/>
      <c r="AZ239" s="147"/>
      <c r="BA239" s="147"/>
      <c r="BB239" s="147"/>
      <c r="BC239" s="147"/>
      <c r="BD239" s="147"/>
      <c r="BE239" s="147"/>
      <c r="BF239" s="147"/>
      <c r="BG239" s="147"/>
      <c r="BH239" s="147"/>
      <c r="BI239" s="147"/>
      <c r="BJ239" s="147"/>
      <c r="BK239" s="147"/>
      <c r="BL239" s="147"/>
      <c r="BM239" s="147"/>
      <c r="BN239" s="147"/>
      <c r="BO239" s="147"/>
      <c r="BP239" s="147"/>
      <c r="BQ239" s="147"/>
      <c r="BR239" s="147"/>
      <c r="BS239" s="147"/>
      <c r="BT239" s="147"/>
      <c r="BU239" s="147"/>
      <c r="BV239" s="147"/>
      <c r="BW239" s="147"/>
      <c r="BX239" s="147"/>
      <c r="BY239" s="147"/>
      <c r="BZ239" s="147"/>
      <c r="CA239" s="147"/>
      <c r="CB239" s="147"/>
      <c r="CC239" s="147"/>
      <c r="CD239" s="147"/>
      <c r="CE239" s="147"/>
      <c r="CF239" s="147"/>
      <c r="CG239" s="147"/>
      <c r="CH239" s="147"/>
      <c r="CI239" s="147"/>
      <c r="CJ239" s="147"/>
      <c r="CK239" s="147"/>
      <c r="CL239" s="147"/>
      <c r="CM239" s="147"/>
      <c r="CN239" s="147"/>
      <c r="CO239" s="147"/>
      <c r="CP239" s="147"/>
      <c r="CQ239" s="147"/>
      <c r="CR239" s="147"/>
      <c r="CS239" s="147"/>
      <c r="CT239" s="147"/>
      <c r="CU239" s="147"/>
      <c r="CV239" s="147"/>
      <c r="CW239" s="147"/>
      <c r="CX239" s="147"/>
      <c r="CY239" s="147"/>
      <c r="CZ239" s="147"/>
      <c r="DA239" s="147"/>
      <c r="DB239" s="147"/>
      <c r="DC239" s="147"/>
      <c r="DD239" s="147"/>
      <c r="DE239" s="147"/>
      <c r="DF239" s="147"/>
      <c r="DG239" s="147"/>
      <c r="DH239" s="147"/>
      <c r="DI239" s="147"/>
      <c r="DJ239" s="147"/>
      <c r="DK239" s="147"/>
      <c r="DL239" s="147"/>
      <c r="DM239" s="147"/>
      <c r="DN239" s="147"/>
      <c r="DO239" s="147"/>
      <c r="DP239" s="147"/>
      <c r="DQ239" s="147"/>
      <c r="DR239" s="147"/>
      <c r="DS239" s="147"/>
      <c r="DT239" s="147"/>
      <c r="DU239" s="147"/>
      <c r="DV239" s="147"/>
      <c r="DW239" s="147"/>
      <c r="DX239" s="147"/>
      <c r="DY239" s="147"/>
      <c r="DZ239" s="147"/>
      <c r="EA239" s="147"/>
      <c r="EB239" s="147"/>
      <c r="EC239" s="147"/>
      <c r="ED239" s="147"/>
      <c r="EE239" s="147"/>
      <c r="EF239" s="147"/>
      <c r="EG239" s="147"/>
      <c r="EH239" s="147"/>
      <c r="EI239" s="147"/>
      <c r="EJ239" s="147"/>
      <c r="EK239" s="147"/>
      <c r="EL239" s="147"/>
      <c r="EM239" s="147"/>
      <c r="EN239" s="147"/>
      <c r="EO239" s="147"/>
      <c r="EP239" s="147"/>
      <c r="EQ239" s="147"/>
      <c r="ER239" s="147"/>
      <c r="ES239" s="147"/>
      <c r="ET239" s="147"/>
      <c r="EU239" s="147"/>
      <c r="EV239" s="147"/>
      <c r="EW239" s="147"/>
      <c r="EX239" s="147"/>
      <c r="EY239" s="147"/>
      <c r="EZ239" s="147"/>
      <c r="FA239" s="147"/>
      <c r="FB239" s="147"/>
      <c r="FC239" s="147"/>
      <c r="FD239" s="147"/>
      <c r="FE239" s="147"/>
      <c r="FF239" s="147"/>
      <c r="FG239" s="147"/>
      <c r="FH239" s="147"/>
      <c r="FI239" s="147"/>
      <c r="FJ239" s="147"/>
      <c r="FK239" s="147"/>
      <c r="FL239" s="147"/>
      <c r="FM239" s="147"/>
      <c r="FN239" s="147"/>
      <c r="FO239" s="147"/>
      <c r="FP239" s="147"/>
      <c r="FQ239" s="147"/>
      <c r="FR239" s="147"/>
      <c r="FS239" s="147"/>
      <c r="FT239" s="147"/>
      <c r="FU239" s="147"/>
      <c r="FV239" s="147"/>
      <c r="FW239" s="147"/>
      <c r="FX239" s="147"/>
      <c r="FY239" s="147"/>
      <c r="FZ239" s="147"/>
      <c r="GA239" s="147"/>
      <c r="GB239" s="147"/>
      <c r="GC239" s="147"/>
      <c r="GD239" s="147"/>
      <c r="GE239" s="147"/>
      <c r="GF239" s="147"/>
      <c r="GG239" s="147"/>
      <c r="GH239" s="147"/>
      <c r="GI239" s="147"/>
      <c r="GJ239" s="147"/>
      <c r="GK239" s="147"/>
      <c r="GL239" s="147"/>
      <c r="GM239" s="147"/>
      <c r="GN239" s="147"/>
      <c r="GO239" s="147"/>
      <c r="GP239" s="147"/>
      <c r="GQ239" s="147"/>
      <c r="GR239" s="147"/>
      <c r="GS239" s="147"/>
      <c r="GT239" s="147"/>
      <c r="GU239" s="147"/>
      <c r="GV239" s="147"/>
      <c r="GW239" s="147"/>
      <c r="GX239" s="147"/>
      <c r="GY239" s="147"/>
      <c r="GZ239" s="147"/>
      <c r="HA239" s="147"/>
      <c r="HB239" s="147"/>
      <c r="HC239" s="147"/>
      <c r="HD239" s="147"/>
      <c r="HE239" s="147"/>
      <c r="HF239" s="147"/>
      <c r="HG239" s="147"/>
      <c r="HH239" s="147"/>
      <c r="HI239" s="147"/>
      <c r="HJ239" s="147"/>
      <c r="HK239" s="147"/>
      <c r="HL239" s="147"/>
      <c r="HM239" s="147"/>
      <c r="HN239" s="147"/>
      <c r="HO239" s="147"/>
      <c r="HP239" s="147"/>
      <c r="HQ239" s="147"/>
      <c r="HR239" s="147"/>
      <c r="HS239" s="147"/>
      <c r="HT239" s="147"/>
      <c r="HU239" s="147"/>
      <c r="HV239" s="147"/>
      <c r="HW239" s="147"/>
      <c r="HX239" s="147"/>
      <c r="HY239" s="147"/>
      <c r="HZ239" s="147"/>
      <c r="IA239" s="147"/>
      <c r="IB239" s="147"/>
      <c r="IC239" s="147"/>
      <c r="ID239" s="147"/>
      <c r="IE239" s="147"/>
      <c r="IF239" s="147"/>
      <c r="IG239" s="147"/>
      <c r="IH239" s="147"/>
      <c r="II239" s="147"/>
      <c r="IJ239" s="147"/>
      <c r="IK239" s="147"/>
      <c r="IL239" s="147"/>
      <c r="IM239" s="147"/>
      <c r="IN239" s="147"/>
      <c r="IO239" s="147"/>
      <c r="IP239" s="147"/>
      <c r="IQ239" s="147"/>
    </row>
    <row r="240" spans="1:251" x14ac:dyDescent="0.2">
      <c r="A240" s="148" t="s">
        <v>21</v>
      </c>
      <c r="B240" s="132">
        <v>222</v>
      </c>
      <c r="C240" s="134">
        <v>0.13</v>
      </c>
      <c r="D240" s="134">
        <v>0.02</v>
      </c>
      <c r="E240" s="134">
        <v>15.2</v>
      </c>
      <c r="F240" s="134">
        <v>62</v>
      </c>
      <c r="G240" s="134" t="s">
        <v>22</v>
      </c>
      <c r="H240" s="145" t="s">
        <v>23</v>
      </c>
    </row>
    <row r="241" spans="1:8" x14ac:dyDescent="0.2">
      <c r="A241" s="141" t="s">
        <v>27</v>
      </c>
      <c r="B241" s="129">
        <f t="shared" ref="B241:F241" si="38">SUM(B238:B240)</f>
        <v>422</v>
      </c>
      <c r="C241" s="129">
        <f t="shared" si="38"/>
        <v>9.0300000000000011</v>
      </c>
      <c r="D241" s="129">
        <f t="shared" si="38"/>
        <v>8.4</v>
      </c>
      <c r="E241" s="129">
        <f t="shared" si="38"/>
        <v>63.88000000000001</v>
      </c>
      <c r="F241" s="129">
        <f t="shared" si="38"/>
        <v>353.8</v>
      </c>
      <c r="G241" s="129"/>
      <c r="H241" s="130"/>
    </row>
    <row r="242" spans="1:8" x14ac:dyDescent="0.2">
      <c r="A242" s="141" t="s">
        <v>125</v>
      </c>
      <c r="B242" s="129">
        <f t="shared" ref="B242:F242" si="39">SUM(B228,B236,B241)</f>
        <v>1804</v>
      </c>
      <c r="C242" s="129">
        <f t="shared" si="39"/>
        <v>64.97</v>
      </c>
      <c r="D242" s="129">
        <f t="shared" si="39"/>
        <v>58.079999999999991</v>
      </c>
      <c r="E242" s="129">
        <f t="shared" si="39"/>
        <v>307.40999999999997</v>
      </c>
      <c r="F242" s="129">
        <f t="shared" si="39"/>
        <v>2012.7099999999998</v>
      </c>
      <c r="G242" s="129"/>
      <c r="H242" s="130"/>
    </row>
    <row r="243" spans="1:8" x14ac:dyDescent="0.2">
      <c r="A243" s="126" t="s">
        <v>66</v>
      </c>
      <c r="B243" s="126"/>
      <c r="C243" s="126"/>
      <c r="D243" s="126"/>
      <c r="E243" s="126"/>
      <c r="F243" s="126"/>
      <c r="G243" s="126"/>
      <c r="H243" s="126"/>
    </row>
    <row r="244" spans="1:8" x14ac:dyDescent="0.2">
      <c r="A244" s="128" t="s">
        <v>118</v>
      </c>
      <c r="B244" s="126" t="s">
        <v>149</v>
      </c>
      <c r="C244" s="126"/>
      <c r="D244" s="126"/>
      <c r="E244" s="126"/>
      <c r="F244" s="126"/>
      <c r="G244" s="128" t="s">
        <v>9</v>
      </c>
      <c r="H244" s="128" t="s">
        <v>122</v>
      </c>
    </row>
    <row r="245" spans="1:8" ht="11.45" customHeight="1" x14ac:dyDescent="0.2">
      <c r="A245" s="128"/>
      <c r="B245" s="129" t="s">
        <v>4</v>
      </c>
      <c r="C245" s="129" t="s">
        <v>150</v>
      </c>
      <c r="D245" s="129" t="s">
        <v>151</v>
      </c>
      <c r="E245" s="129" t="s">
        <v>121</v>
      </c>
      <c r="F245" s="129" t="s">
        <v>8</v>
      </c>
      <c r="G245" s="128"/>
      <c r="H245" s="128"/>
    </row>
    <row r="246" spans="1:8" x14ac:dyDescent="0.2">
      <c r="A246" s="128" t="s">
        <v>152</v>
      </c>
      <c r="B246" s="128"/>
      <c r="C246" s="128"/>
      <c r="D246" s="128"/>
      <c r="E246" s="128"/>
      <c r="F246" s="128"/>
      <c r="G246" s="128"/>
      <c r="H246" s="128"/>
    </row>
    <row r="247" spans="1:8" x14ac:dyDescent="0.2">
      <c r="A247" s="164" t="s">
        <v>100</v>
      </c>
      <c r="B247" s="165">
        <v>100</v>
      </c>
      <c r="C247" s="152">
        <v>14.1</v>
      </c>
      <c r="D247" s="152">
        <v>15.3</v>
      </c>
      <c r="E247" s="152">
        <v>3.2</v>
      </c>
      <c r="F247" s="152">
        <v>205.9</v>
      </c>
      <c r="G247" s="157" t="s">
        <v>214</v>
      </c>
      <c r="H247" s="135" t="s">
        <v>102</v>
      </c>
    </row>
    <row r="248" spans="1:8" ht="12" customHeight="1" x14ac:dyDescent="0.2">
      <c r="A248" s="145" t="s">
        <v>60</v>
      </c>
      <c r="B248" s="132">
        <v>180</v>
      </c>
      <c r="C248" s="132">
        <v>10.32</v>
      </c>
      <c r="D248" s="132">
        <v>7.31</v>
      </c>
      <c r="E248" s="132">
        <v>46.37</v>
      </c>
      <c r="F248" s="132">
        <v>292.5</v>
      </c>
      <c r="G248" s="134" t="s">
        <v>61</v>
      </c>
      <c r="H248" s="135" t="s">
        <v>62</v>
      </c>
    </row>
    <row r="249" spans="1:8" s="144" customFormat="1" x14ac:dyDescent="0.2">
      <c r="A249" s="145" t="s">
        <v>24</v>
      </c>
      <c r="B249" s="134">
        <v>50</v>
      </c>
      <c r="C249" s="131">
        <v>4</v>
      </c>
      <c r="D249" s="131">
        <v>0.5</v>
      </c>
      <c r="E249" s="131">
        <v>25.5</v>
      </c>
      <c r="F249" s="131">
        <v>125</v>
      </c>
      <c r="G249" s="134" t="s">
        <v>25</v>
      </c>
      <c r="H249" s="135" t="s">
        <v>26</v>
      </c>
    </row>
    <row r="250" spans="1:8" x14ac:dyDescent="0.2">
      <c r="A250" s="148" t="s">
        <v>21</v>
      </c>
      <c r="B250" s="132">
        <v>222</v>
      </c>
      <c r="C250" s="134">
        <v>0.13</v>
      </c>
      <c r="D250" s="134">
        <v>0.02</v>
      </c>
      <c r="E250" s="134">
        <v>15.2</v>
      </c>
      <c r="F250" s="134">
        <v>62</v>
      </c>
      <c r="G250" s="134" t="s">
        <v>22</v>
      </c>
      <c r="H250" s="145" t="s">
        <v>23</v>
      </c>
    </row>
    <row r="251" spans="1:8" x14ac:dyDescent="0.2">
      <c r="A251" s="141" t="s">
        <v>27</v>
      </c>
      <c r="B251" s="129">
        <f t="shared" ref="B251:F251" si="40">SUM(B247:B250)</f>
        <v>552</v>
      </c>
      <c r="C251" s="129">
        <f t="shared" si="40"/>
        <v>28.55</v>
      </c>
      <c r="D251" s="129">
        <f t="shared" si="40"/>
        <v>23.13</v>
      </c>
      <c r="E251" s="129">
        <f t="shared" si="40"/>
        <v>90.27</v>
      </c>
      <c r="F251" s="129">
        <f t="shared" si="40"/>
        <v>685.4</v>
      </c>
      <c r="G251" s="129"/>
      <c r="H251" s="130"/>
    </row>
    <row r="252" spans="1:8" x14ac:dyDescent="0.2">
      <c r="A252" s="126" t="s">
        <v>163</v>
      </c>
      <c r="B252" s="126"/>
      <c r="C252" s="126"/>
      <c r="D252" s="126"/>
      <c r="E252" s="126"/>
      <c r="F252" s="126"/>
      <c r="G252" s="126"/>
      <c r="H252" s="126"/>
    </row>
    <row r="253" spans="1:8" ht="12.75" customHeight="1" x14ac:dyDescent="0.2">
      <c r="A253" s="130" t="s">
        <v>236</v>
      </c>
      <c r="B253" s="131">
        <v>260</v>
      </c>
      <c r="C253" s="131">
        <v>1.51</v>
      </c>
      <c r="D253" s="131">
        <v>6.39</v>
      </c>
      <c r="E253" s="131">
        <v>7.99</v>
      </c>
      <c r="F253" s="131">
        <v>94.43</v>
      </c>
      <c r="G253" s="132" t="s">
        <v>237</v>
      </c>
      <c r="H253" s="148" t="s">
        <v>238</v>
      </c>
    </row>
    <row r="254" spans="1:8" ht="12" customHeight="1" x14ac:dyDescent="0.2">
      <c r="A254" s="135" t="s">
        <v>259</v>
      </c>
      <c r="B254" s="169">
        <v>100</v>
      </c>
      <c r="C254" s="132">
        <v>12.3</v>
      </c>
      <c r="D254" s="132">
        <v>15.8</v>
      </c>
      <c r="E254" s="132">
        <v>11.3</v>
      </c>
      <c r="F254" s="132">
        <v>239.86</v>
      </c>
      <c r="G254" s="134" t="s">
        <v>260</v>
      </c>
      <c r="H254" s="130" t="s">
        <v>261</v>
      </c>
    </row>
    <row r="255" spans="1:8" ht="12.75" customHeight="1" x14ac:dyDescent="0.2">
      <c r="A255" s="130" t="s">
        <v>18</v>
      </c>
      <c r="B255" s="134">
        <v>180</v>
      </c>
      <c r="C255" s="132">
        <v>6.62</v>
      </c>
      <c r="D255" s="132">
        <v>5.42</v>
      </c>
      <c r="E255" s="132">
        <v>31.73</v>
      </c>
      <c r="F255" s="132">
        <v>202.14</v>
      </c>
      <c r="G255" s="134" t="s">
        <v>19</v>
      </c>
      <c r="H255" s="130" t="s">
        <v>20</v>
      </c>
    </row>
    <row r="256" spans="1:8" ht="33" customHeight="1" x14ac:dyDescent="0.2">
      <c r="A256" s="145" t="s">
        <v>262</v>
      </c>
      <c r="B256" s="132">
        <v>0</v>
      </c>
      <c r="C256" s="132">
        <v>0</v>
      </c>
      <c r="D256" s="132">
        <v>0</v>
      </c>
      <c r="E256" s="132">
        <v>0</v>
      </c>
      <c r="F256" s="132">
        <v>0</v>
      </c>
      <c r="G256" s="132">
        <v>304</v>
      </c>
      <c r="H256" s="135" t="s">
        <v>263</v>
      </c>
    </row>
    <row r="257" spans="1:251" s="171" customFormat="1" ht="12" customHeight="1" x14ac:dyDescent="0.2">
      <c r="A257" s="130" t="s">
        <v>180</v>
      </c>
      <c r="B257" s="132">
        <v>100</v>
      </c>
      <c r="C257" s="132">
        <v>0.04</v>
      </c>
      <c r="D257" s="132">
        <v>0.04</v>
      </c>
      <c r="E257" s="132">
        <v>9.8000000000000007</v>
      </c>
      <c r="F257" s="132">
        <v>47</v>
      </c>
      <c r="G257" s="134" t="s">
        <v>181</v>
      </c>
      <c r="H257" s="130" t="s">
        <v>182</v>
      </c>
      <c r="I257" s="170"/>
      <c r="J257" s="170"/>
      <c r="K257" s="170"/>
      <c r="L257" s="170"/>
      <c r="M257" s="170"/>
      <c r="N257" s="170"/>
      <c r="O257" s="170"/>
      <c r="P257" s="170"/>
      <c r="Q257" s="170"/>
      <c r="R257" s="170"/>
      <c r="S257" s="170"/>
      <c r="T257" s="170"/>
      <c r="U257" s="170"/>
      <c r="V257" s="170"/>
      <c r="W257" s="170"/>
      <c r="X257" s="170"/>
      <c r="Y257" s="170"/>
      <c r="Z257" s="170"/>
      <c r="AA257" s="170"/>
      <c r="AB257" s="170"/>
      <c r="AC257" s="170"/>
      <c r="AD257" s="170"/>
      <c r="AE257" s="170"/>
      <c r="AF257" s="170"/>
      <c r="AG257" s="170"/>
      <c r="AH257" s="170"/>
      <c r="AI257" s="170"/>
      <c r="AJ257" s="170"/>
      <c r="AK257" s="170"/>
      <c r="AL257" s="170"/>
      <c r="AM257" s="170"/>
      <c r="AN257" s="170"/>
      <c r="AO257" s="170"/>
      <c r="AP257" s="170"/>
      <c r="AQ257" s="170"/>
      <c r="AR257" s="170"/>
      <c r="AS257" s="170"/>
      <c r="AT257" s="170"/>
      <c r="AU257" s="170"/>
      <c r="AV257" s="170"/>
      <c r="AW257" s="170"/>
      <c r="AX257" s="170"/>
      <c r="AY257" s="170"/>
      <c r="AZ257" s="170"/>
      <c r="BA257" s="170"/>
      <c r="BB257" s="170"/>
      <c r="BC257" s="170"/>
      <c r="BD257" s="170"/>
      <c r="BE257" s="170"/>
      <c r="BF257" s="170"/>
      <c r="BG257" s="170"/>
      <c r="BH257" s="170"/>
      <c r="BI257" s="170"/>
      <c r="BJ257" s="170"/>
      <c r="BK257" s="170"/>
      <c r="BL257" s="170"/>
      <c r="BM257" s="170"/>
      <c r="BN257" s="170"/>
      <c r="BO257" s="170"/>
      <c r="BP257" s="170"/>
      <c r="BQ257" s="170"/>
      <c r="BR257" s="170"/>
      <c r="BS257" s="170"/>
      <c r="BT257" s="170"/>
      <c r="BU257" s="170"/>
      <c r="BV257" s="170"/>
      <c r="BW257" s="170"/>
      <c r="BX257" s="170"/>
      <c r="BY257" s="170"/>
      <c r="BZ257" s="170"/>
      <c r="CA257" s="170"/>
      <c r="CB257" s="170"/>
      <c r="CC257" s="170"/>
      <c r="CD257" s="170"/>
      <c r="CE257" s="170"/>
      <c r="CF257" s="170"/>
      <c r="CG257" s="170"/>
      <c r="CH257" s="170"/>
      <c r="CI257" s="170"/>
      <c r="CJ257" s="170"/>
      <c r="CK257" s="170"/>
      <c r="CL257" s="170"/>
      <c r="CM257" s="170"/>
      <c r="CN257" s="170"/>
      <c r="CO257" s="170"/>
      <c r="CP257" s="170"/>
      <c r="CQ257" s="170"/>
      <c r="CR257" s="170"/>
      <c r="CS257" s="170"/>
      <c r="CT257" s="170"/>
      <c r="CU257" s="170"/>
      <c r="CV257" s="170"/>
      <c r="CW257" s="170"/>
      <c r="CX257" s="170"/>
      <c r="CY257" s="170"/>
      <c r="CZ257" s="170"/>
      <c r="DA257" s="170"/>
      <c r="DB257" s="170"/>
      <c r="DC257" s="170"/>
      <c r="DD257" s="170"/>
      <c r="DE257" s="170"/>
      <c r="DF257" s="170"/>
      <c r="DG257" s="170"/>
      <c r="DH257" s="170"/>
      <c r="DI257" s="170"/>
      <c r="DJ257" s="170"/>
      <c r="DK257" s="170"/>
      <c r="DL257" s="170"/>
      <c r="DM257" s="170"/>
      <c r="DN257" s="170"/>
      <c r="DO257" s="170"/>
      <c r="DP257" s="170"/>
      <c r="DQ257" s="170"/>
      <c r="DR257" s="170"/>
      <c r="DS257" s="170"/>
      <c r="DT257" s="170"/>
      <c r="DU257" s="170"/>
      <c r="DV257" s="170"/>
      <c r="DW257" s="170"/>
      <c r="DX257" s="170"/>
      <c r="DY257" s="170"/>
      <c r="DZ257" s="170"/>
      <c r="EA257" s="170"/>
      <c r="EB257" s="170"/>
      <c r="EC257" s="170"/>
      <c r="ED257" s="170"/>
      <c r="EE257" s="170"/>
      <c r="EF257" s="170"/>
      <c r="EG257" s="170"/>
      <c r="EH257" s="170"/>
      <c r="EI257" s="170"/>
      <c r="EJ257" s="170"/>
      <c r="EK257" s="170"/>
      <c r="EL257" s="170"/>
      <c r="EM257" s="170"/>
      <c r="EN257" s="170"/>
      <c r="EO257" s="170"/>
      <c r="EP257" s="170"/>
      <c r="EQ257" s="170"/>
      <c r="ER257" s="170"/>
      <c r="ES257" s="170"/>
      <c r="ET257" s="170"/>
      <c r="EU257" s="170"/>
      <c r="EV257" s="170"/>
      <c r="EW257" s="170"/>
      <c r="EX257" s="170"/>
      <c r="EY257" s="170"/>
      <c r="EZ257" s="170"/>
      <c r="FA257" s="170"/>
      <c r="FB257" s="170"/>
      <c r="FC257" s="170"/>
      <c r="FD257" s="170"/>
      <c r="FE257" s="170"/>
      <c r="FF257" s="170"/>
      <c r="FG257" s="170"/>
      <c r="FH257" s="170"/>
      <c r="FI257" s="170"/>
      <c r="FJ257" s="170"/>
      <c r="FK257" s="170"/>
      <c r="FL257" s="170"/>
      <c r="FM257" s="170"/>
      <c r="FN257" s="170"/>
      <c r="FO257" s="170"/>
      <c r="FP257" s="170"/>
      <c r="FQ257" s="170"/>
      <c r="FR257" s="170"/>
      <c r="FS257" s="170"/>
      <c r="FT257" s="170"/>
      <c r="FU257" s="170"/>
      <c r="FV257" s="170"/>
      <c r="FW257" s="170"/>
      <c r="FX257" s="170"/>
      <c r="FY257" s="170"/>
      <c r="FZ257" s="170"/>
      <c r="GA257" s="170"/>
      <c r="GB257" s="170"/>
      <c r="GC257" s="170"/>
      <c r="GD257" s="170"/>
      <c r="GE257" s="170"/>
      <c r="GF257" s="170"/>
      <c r="GG257" s="170"/>
      <c r="GH257" s="170"/>
      <c r="GI257" s="170"/>
      <c r="GJ257" s="170"/>
      <c r="GK257" s="170"/>
      <c r="GL257" s="170"/>
      <c r="GM257" s="170"/>
      <c r="GN257" s="170"/>
      <c r="GO257" s="170"/>
      <c r="GP257" s="170"/>
      <c r="GQ257" s="170"/>
      <c r="GR257" s="170"/>
      <c r="GS257" s="170"/>
      <c r="GT257" s="170"/>
      <c r="GU257" s="170"/>
      <c r="GV257" s="170"/>
      <c r="GW257" s="170"/>
      <c r="GX257" s="170"/>
      <c r="GY257" s="170"/>
      <c r="GZ257" s="170"/>
      <c r="HA257" s="170"/>
      <c r="HB257" s="170"/>
      <c r="HC257" s="170"/>
      <c r="HD257" s="170"/>
      <c r="HE257" s="170"/>
      <c r="HF257" s="170"/>
      <c r="HG257" s="170"/>
      <c r="HH257" s="170"/>
      <c r="HI257" s="170"/>
      <c r="HJ257" s="170"/>
      <c r="HK257" s="170"/>
      <c r="HL257" s="170"/>
      <c r="HM257" s="170"/>
      <c r="HN257" s="170"/>
      <c r="HO257" s="170"/>
      <c r="HP257" s="170"/>
      <c r="HQ257" s="170"/>
      <c r="HR257" s="170"/>
      <c r="HS257" s="170"/>
      <c r="HT257" s="170"/>
      <c r="HU257" s="170"/>
      <c r="HV257" s="170"/>
      <c r="HW257" s="170"/>
      <c r="HX257" s="170"/>
      <c r="HY257" s="170"/>
      <c r="HZ257" s="170"/>
      <c r="IA257" s="170"/>
      <c r="IB257" s="170"/>
      <c r="IC257" s="170"/>
      <c r="ID257" s="170"/>
      <c r="IE257" s="170"/>
      <c r="IF257" s="170"/>
      <c r="IG257" s="170"/>
      <c r="IH257" s="170"/>
      <c r="II257" s="170"/>
      <c r="IJ257" s="170"/>
      <c r="IK257" s="170"/>
      <c r="IL257" s="170"/>
      <c r="IM257" s="170"/>
      <c r="IN257" s="170"/>
      <c r="IO257" s="170"/>
      <c r="IP257" s="170"/>
      <c r="IQ257" s="170"/>
    </row>
    <row r="258" spans="1:251" x14ac:dyDescent="0.2">
      <c r="A258" s="130" t="s">
        <v>239</v>
      </c>
      <c r="B258" s="134">
        <v>200</v>
      </c>
      <c r="C258" s="134">
        <v>0</v>
      </c>
      <c r="D258" s="134">
        <v>0</v>
      </c>
      <c r="E258" s="134">
        <v>19.97</v>
      </c>
      <c r="F258" s="134">
        <v>76</v>
      </c>
      <c r="G258" s="134" t="s">
        <v>240</v>
      </c>
      <c r="H258" s="135" t="s">
        <v>204</v>
      </c>
    </row>
    <row r="259" spans="1:251" x14ac:dyDescent="0.2">
      <c r="A259" s="145" t="s">
        <v>41</v>
      </c>
      <c r="B259" s="132">
        <v>40</v>
      </c>
      <c r="C259" s="132">
        <v>2.6</v>
      </c>
      <c r="D259" s="132">
        <v>0.4</v>
      </c>
      <c r="E259" s="132">
        <v>17.2</v>
      </c>
      <c r="F259" s="132">
        <v>85</v>
      </c>
      <c r="G259" s="132" t="s">
        <v>25</v>
      </c>
      <c r="H259" s="130" t="s">
        <v>42</v>
      </c>
      <c r="I259" s="146"/>
      <c r="J259" s="146"/>
      <c r="K259" s="146"/>
      <c r="L259" s="146"/>
      <c r="M259" s="146"/>
      <c r="N259" s="146"/>
      <c r="O259" s="146"/>
      <c r="P259" s="146"/>
      <c r="Q259" s="146"/>
      <c r="R259" s="146"/>
      <c r="S259" s="146"/>
      <c r="T259" s="146"/>
      <c r="U259" s="146"/>
      <c r="V259" s="146"/>
      <c r="W259" s="146"/>
      <c r="X259" s="146"/>
      <c r="Y259" s="146"/>
      <c r="Z259" s="146"/>
      <c r="AA259" s="146"/>
      <c r="AB259" s="146"/>
      <c r="AC259" s="146"/>
      <c r="AD259" s="146"/>
      <c r="AE259" s="146"/>
      <c r="AF259" s="146"/>
      <c r="AG259" s="146"/>
      <c r="AH259" s="146"/>
      <c r="AI259" s="146"/>
      <c r="AJ259" s="146"/>
      <c r="AK259" s="146"/>
      <c r="AL259" s="146"/>
      <c r="AM259" s="146"/>
      <c r="AN259" s="146"/>
      <c r="AO259" s="146"/>
      <c r="AP259" s="146"/>
      <c r="AQ259" s="146"/>
      <c r="AR259" s="146"/>
      <c r="AS259" s="146"/>
      <c r="AT259" s="146"/>
      <c r="AU259" s="146"/>
      <c r="AV259" s="146"/>
      <c r="AW259" s="146"/>
      <c r="AX259" s="146"/>
      <c r="AY259" s="146"/>
      <c r="AZ259" s="146"/>
      <c r="BA259" s="146"/>
      <c r="BB259" s="146"/>
      <c r="BC259" s="146"/>
      <c r="BD259" s="146"/>
      <c r="BE259" s="146"/>
      <c r="BF259" s="146"/>
      <c r="BG259" s="146"/>
      <c r="BH259" s="146"/>
      <c r="BI259" s="146"/>
      <c r="BJ259" s="146"/>
      <c r="BK259" s="146"/>
      <c r="BL259" s="146"/>
      <c r="BM259" s="146"/>
      <c r="BN259" s="146"/>
      <c r="BO259" s="146"/>
      <c r="BP259" s="146"/>
      <c r="BQ259" s="146"/>
      <c r="BR259" s="146"/>
      <c r="BS259" s="146"/>
      <c r="BT259" s="146"/>
      <c r="BU259" s="146"/>
      <c r="BV259" s="146"/>
      <c r="BW259" s="146"/>
      <c r="BX259" s="146"/>
      <c r="BY259" s="146"/>
      <c r="BZ259" s="146"/>
      <c r="CA259" s="146"/>
      <c r="CB259" s="146"/>
      <c r="CC259" s="146"/>
      <c r="CD259" s="146"/>
      <c r="CE259" s="146"/>
      <c r="CF259" s="146"/>
      <c r="CG259" s="146"/>
      <c r="CH259" s="146"/>
      <c r="CI259" s="146"/>
      <c r="CJ259" s="146"/>
      <c r="CK259" s="146"/>
      <c r="CL259" s="146"/>
      <c r="CM259" s="146"/>
      <c r="CN259" s="146"/>
      <c r="CO259" s="146"/>
      <c r="CP259" s="146"/>
      <c r="CQ259" s="146"/>
      <c r="CR259" s="146"/>
      <c r="CS259" s="146"/>
      <c r="CT259" s="146"/>
      <c r="CU259" s="146"/>
      <c r="CV259" s="146"/>
      <c r="CW259" s="146"/>
      <c r="CX259" s="146"/>
      <c r="CY259" s="146"/>
      <c r="CZ259" s="146"/>
      <c r="DA259" s="146"/>
      <c r="DB259" s="146"/>
      <c r="DC259" s="146"/>
      <c r="DD259" s="146"/>
      <c r="DE259" s="146"/>
      <c r="DF259" s="146"/>
      <c r="DG259" s="146"/>
      <c r="DH259" s="146"/>
      <c r="DI259" s="146"/>
      <c r="DJ259" s="146"/>
      <c r="DK259" s="146"/>
      <c r="DL259" s="146"/>
      <c r="DM259" s="146"/>
      <c r="DN259" s="146"/>
      <c r="DO259" s="146"/>
      <c r="DP259" s="146"/>
      <c r="DQ259" s="146"/>
      <c r="DR259" s="146"/>
      <c r="DS259" s="146"/>
      <c r="DT259" s="146"/>
      <c r="DU259" s="146"/>
      <c r="DV259" s="146"/>
      <c r="DW259" s="146"/>
      <c r="DX259" s="146"/>
      <c r="DY259" s="146"/>
      <c r="DZ259" s="146"/>
      <c r="EA259" s="146"/>
      <c r="EB259" s="146"/>
      <c r="EC259" s="146"/>
      <c r="ED259" s="146"/>
      <c r="EE259" s="146"/>
      <c r="EF259" s="146"/>
      <c r="EG259" s="146"/>
      <c r="EH259" s="146"/>
      <c r="EI259" s="146"/>
      <c r="EJ259" s="146"/>
      <c r="EK259" s="146"/>
      <c r="EL259" s="146"/>
      <c r="EM259" s="146"/>
      <c r="EN259" s="146"/>
      <c r="EO259" s="146"/>
      <c r="EP259" s="146"/>
      <c r="EQ259" s="146"/>
      <c r="ER259" s="146"/>
      <c r="ES259" s="146"/>
      <c r="ET259" s="146"/>
      <c r="EU259" s="146"/>
      <c r="EV259" s="146"/>
      <c r="EW259" s="146"/>
      <c r="EX259" s="146"/>
      <c r="EY259" s="146"/>
      <c r="EZ259" s="146"/>
      <c r="FA259" s="146"/>
      <c r="FB259" s="146"/>
      <c r="FC259" s="146"/>
      <c r="FD259" s="146"/>
      <c r="FE259" s="146"/>
      <c r="FF259" s="146"/>
      <c r="FG259" s="146"/>
      <c r="FH259" s="146"/>
      <c r="FI259" s="146"/>
      <c r="FJ259" s="146"/>
      <c r="FK259" s="146"/>
      <c r="FL259" s="146"/>
      <c r="FM259" s="146"/>
      <c r="FN259" s="146"/>
      <c r="FO259" s="146"/>
      <c r="FP259" s="146"/>
      <c r="FQ259" s="146"/>
      <c r="FR259" s="146"/>
      <c r="FS259" s="146"/>
      <c r="FT259" s="146"/>
      <c r="FU259" s="146"/>
      <c r="FV259" s="146"/>
      <c r="FW259" s="146"/>
      <c r="FX259" s="146"/>
      <c r="FY259" s="146"/>
      <c r="FZ259" s="146"/>
      <c r="GA259" s="146"/>
      <c r="GB259" s="146"/>
      <c r="GC259" s="146"/>
      <c r="GD259" s="146"/>
      <c r="GE259" s="146"/>
      <c r="GF259" s="146"/>
      <c r="GG259" s="146"/>
      <c r="GH259" s="146"/>
      <c r="GI259" s="146"/>
      <c r="GJ259" s="146"/>
      <c r="GK259" s="146"/>
      <c r="GL259" s="146"/>
      <c r="GM259" s="146"/>
      <c r="GN259" s="146"/>
      <c r="GO259" s="146"/>
      <c r="GP259" s="146"/>
      <c r="GQ259" s="146"/>
      <c r="GR259" s="146"/>
      <c r="GS259" s="146"/>
      <c r="GT259" s="146"/>
      <c r="GU259" s="146"/>
      <c r="GV259" s="146"/>
      <c r="GW259" s="146"/>
      <c r="GX259" s="146"/>
      <c r="GY259" s="146"/>
      <c r="GZ259" s="146"/>
      <c r="HA259" s="146"/>
      <c r="HB259" s="146"/>
      <c r="HC259" s="146"/>
      <c r="HD259" s="146"/>
      <c r="HE259" s="146"/>
      <c r="HF259" s="146"/>
      <c r="HG259" s="146"/>
      <c r="HH259" s="146"/>
      <c r="HI259" s="146"/>
      <c r="HJ259" s="146"/>
      <c r="HK259" s="146"/>
      <c r="HL259" s="146"/>
      <c r="HM259" s="146"/>
      <c r="HN259" s="146"/>
      <c r="HO259" s="146"/>
      <c r="HP259" s="146"/>
      <c r="HQ259" s="146"/>
      <c r="HR259" s="146"/>
      <c r="HS259" s="146"/>
      <c r="HT259" s="146"/>
      <c r="HU259" s="146"/>
      <c r="HV259" s="146"/>
      <c r="HW259" s="146"/>
      <c r="HX259" s="146"/>
      <c r="HY259" s="146"/>
      <c r="HZ259" s="146"/>
      <c r="IA259" s="146"/>
      <c r="IB259" s="146"/>
      <c r="IC259" s="146"/>
      <c r="ID259" s="146"/>
      <c r="IE259" s="146"/>
      <c r="IF259" s="146"/>
      <c r="IG259" s="146"/>
      <c r="IH259" s="146"/>
      <c r="II259" s="146"/>
      <c r="IJ259" s="146"/>
      <c r="IK259" s="146"/>
      <c r="IL259" s="146"/>
      <c r="IM259" s="146"/>
      <c r="IN259" s="146"/>
      <c r="IO259" s="146"/>
      <c r="IP259" s="146"/>
      <c r="IQ259" s="146"/>
    </row>
    <row r="260" spans="1:251" x14ac:dyDescent="0.2">
      <c r="A260" s="145" t="s">
        <v>126</v>
      </c>
      <c r="B260" s="134">
        <v>40</v>
      </c>
      <c r="C260" s="132">
        <v>3.2</v>
      </c>
      <c r="D260" s="132">
        <v>0.4</v>
      </c>
      <c r="E260" s="132">
        <v>20.399999999999999</v>
      </c>
      <c r="F260" s="132">
        <v>100</v>
      </c>
      <c r="G260" s="134" t="s">
        <v>25</v>
      </c>
      <c r="H260" s="135" t="s">
        <v>26</v>
      </c>
    </row>
    <row r="261" spans="1:251" x14ac:dyDescent="0.2">
      <c r="A261" s="141" t="s">
        <v>27</v>
      </c>
      <c r="B261" s="142">
        <f t="shared" ref="B261:F261" si="41">SUM(B253:B260)</f>
        <v>920</v>
      </c>
      <c r="C261" s="142">
        <f t="shared" si="41"/>
        <v>26.27</v>
      </c>
      <c r="D261" s="142">
        <f t="shared" si="41"/>
        <v>28.449999999999996</v>
      </c>
      <c r="E261" s="142">
        <f t="shared" si="41"/>
        <v>118.38999999999999</v>
      </c>
      <c r="F261" s="142">
        <f t="shared" si="41"/>
        <v>844.43000000000006</v>
      </c>
      <c r="G261" s="129"/>
      <c r="H261" s="130"/>
    </row>
    <row r="262" spans="1:251" x14ac:dyDescent="0.2">
      <c r="A262" s="128" t="s">
        <v>179</v>
      </c>
      <c r="B262" s="128"/>
      <c r="C262" s="128"/>
      <c r="D262" s="128"/>
      <c r="E262" s="128"/>
      <c r="F262" s="128"/>
      <c r="G262" s="128"/>
      <c r="H262" s="128"/>
    </row>
    <row r="263" spans="1:251" x14ac:dyDescent="0.2">
      <c r="A263" s="130" t="s">
        <v>193</v>
      </c>
      <c r="B263" s="134">
        <v>80</v>
      </c>
      <c r="C263" s="132">
        <v>9.5399999999999991</v>
      </c>
      <c r="D263" s="132">
        <v>11.9</v>
      </c>
      <c r="E263" s="132">
        <v>40.9</v>
      </c>
      <c r="F263" s="132">
        <v>300.8</v>
      </c>
      <c r="G263" s="134" t="s">
        <v>194</v>
      </c>
      <c r="H263" s="135" t="s">
        <v>195</v>
      </c>
      <c r="I263" s="147"/>
      <c r="J263" s="147"/>
      <c r="K263" s="147"/>
      <c r="L263" s="147"/>
      <c r="M263" s="147"/>
      <c r="N263" s="147"/>
      <c r="O263" s="147"/>
      <c r="P263" s="147"/>
      <c r="Q263" s="147"/>
      <c r="R263" s="147"/>
      <c r="S263" s="147"/>
      <c r="T263" s="147"/>
      <c r="U263" s="147"/>
      <c r="V263" s="147"/>
      <c r="W263" s="147"/>
      <c r="X263" s="147"/>
      <c r="Y263" s="147"/>
      <c r="Z263" s="147"/>
      <c r="AA263" s="147"/>
      <c r="AB263" s="147"/>
      <c r="AC263" s="147"/>
      <c r="AD263" s="147"/>
      <c r="AE263" s="147"/>
      <c r="AF263" s="147"/>
      <c r="AG263" s="147"/>
      <c r="AH263" s="147"/>
      <c r="AI263" s="147"/>
      <c r="AJ263" s="147"/>
      <c r="AK263" s="147"/>
      <c r="AL263" s="147"/>
      <c r="AM263" s="147"/>
      <c r="AN263" s="147"/>
      <c r="AO263" s="147"/>
      <c r="AP263" s="147"/>
      <c r="AQ263" s="147"/>
      <c r="AR263" s="147"/>
      <c r="AS263" s="147"/>
      <c r="AT263" s="147"/>
      <c r="AU263" s="147"/>
      <c r="AV263" s="147"/>
      <c r="AW263" s="147"/>
      <c r="AX263" s="147"/>
      <c r="AY263" s="147"/>
      <c r="AZ263" s="147"/>
      <c r="BA263" s="147"/>
      <c r="BB263" s="147"/>
      <c r="BC263" s="147"/>
      <c r="BD263" s="147"/>
      <c r="BE263" s="147"/>
      <c r="BF263" s="147"/>
      <c r="BG263" s="147"/>
      <c r="BH263" s="147"/>
      <c r="BI263" s="147"/>
      <c r="BJ263" s="147"/>
      <c r="BK263" s="147"/>
      <c r="BL263" s="147"/>
      <c r="BM263" s="147"/>
      <c r="BN263" s="147"/>
      <c r="BO263" s="147"/>
      <c r="BP263" s="147"/>
      <c r="BQ263" s="147"/>
      <c r="BR263" s="147"/>
      <c r="BS263" s="147"/>
      <c r="BT263" s="147"/>
      <c r="BU263" s="147"/>
      <c r="BV263" s="147"/>
      <c r="BW263" s="147"/>
      <c r="BX263" s="147"/>
      <c r="BY263" s="147"/>
      <c r="BZ263" s="147"/>
      <c r="CA263" s="147"/>
      <c r="CB263" s="147"/>
      <c r="CC263" s="147"/>
      <c r="CD263" s="147"/>
      <c r="CE263" s="147"/>
      <c r="CF263" s="147"/>
      <c r="CG263" s="147"/>
      <c r="CH263" s="147"/>
      <c r="CI263" s="147"/>
      <c r="CJ263" s="147"/>
      <c r="CK263" s="147"/>
      <c r="CL263" s="147"/>
      <c r="CM263" s="147"/>
      <c r="CN263" s="147"/>
      <c r="CO263" s="147"/>
      <c r="CP263" s="147"/>
      <c r="CQ263" s="147"/>
      <c r="CR263" s="147"/>
      <c r="CS263" s="147"/>
      <c r="CT263" s="147"/>
      <c r="CU263" s="147"/>
      <c r="CV263" s="147"/>
      <c r="CW263" s="147"/>
      <c r="CX263" s="147"/>
      <c r="CY263" s="147"/>
      <c r="CZ263" s="147"/>
      <c r="DA263" s="147"/>
      <c r="DB263" s="147"/>
      <c r="DC263" s="147"/>
      <c r="DD263" s="147"/>
      <c r="DE263" s="147"/>
      <c r="DF263" s="147"/>
      <c r="DG263" s="147"/>
      <c r="DH263" s="147"/>
      <c r="DI263" s="147"/>
      <c r="DJ263" s="147"/>
      <c r="DK263" s="147"/>
      <c r="DL263" s="147"/>
      <c r="DM263" s="147"/>
      <c r="DN263" s="147"/>
      <c r="DO263" s="147"/>
      <c r="DP263" s="147"/>
      <c r="DQ263" s="147"/>
      <c r="DR263" s="147"/>
      <c r="DS263" s="147"/>
      <c r="DT263" s="147"/>
      <c r="DU263" s="147"/>
      <c r="DV263" s="147"/>
      <c r="DW263" s="147"/>
      <c r="DX263" s="147"/>
      <c r="DY263" s="147"/>
      <c r="DZ263" s="147"/>
      <c r="EA263" s="147"/>
      <c r="EB263" s="147"/>
      <c r="EC263" s="147"/>
      <c r="ED263" s="147"/>
      <c r="EE263" s="147"/>
      <c r="EF263" s="147"/>
      <c r="EG263" s="147"/>
      <c r="EH263" s="147"/>
      <c r="EI263" s="147"/>
      <c r="EJ263" s="147"/>
      <c r="EK263" s="147"/>
      <c r="EL263" s="147"/>
      <c r="EM263" s="147"/>
      <c r="EN263" s="147"/>
      <c r="EO263" s="147"/>
      <c r="EP263" s="147"/>
      <c r="EQ263" s="147"/>
      <c r="ER263" s="147"/>
      <c r="ES263" s="147"/>
      <c r="ET263" s="147"/>
      <c r="EU263" s="147"/>
      <c r="EV263" s="147"/>
      <c r="EW263" s="147"/>
      <c r="EX263" s="147"/>
      <c r="EY263" s="147"/>
      <c r="EZ263" s="147"/>
      <c r="FA263" s="147"/>
      <c r="FB263" s="147"/>
      <c r="FC263" s="147"/>
      <c r="FD263" s="147"/>
      <c r="FE263" s="147"/>
      <c r="FF263" s="147"/>
      <c r="FG263" s="147"/>
      <c r="FH263" s="147"/>
      <c r="FI263" s="147"/>
      <c r="FJ263" s="147"/>
      <c r="FK263" s="147"/>
      <c r="FL263" s="147"/>
      <c r="FM263" s="147"/>
      <c r="FN263" s="147"/>
      <c r="FO263" s="147"/>
      <c r="FP263" s="147"/>
      <c r="FQ263" s="147"/>
      <c r="FR263" s="147"/>
      <c r="FS263" s="147"/>
      <c r="FT263" s="147"/>
      <c r="FU263" s="147"/>
      <c r="FV263" s="147"/>
      <c r="FW263" s="147"/>
      <c r="FX263" s="147"/>
      <c r="FY263" s="147"/>
      <c r="FZ263" s="147"/>
      <c r="GA263" s="147"/>
      <c r="GB263" s="147"/>
      <c r="GC263" s="147"/>
      <c r="GD263" s="147"/>
      <c r="GE263" s="147"/>
      <c r="GF263" s="147"/>
      <c r="GG263" s="147"/>
      <c r="GH263" s="147"/>
      <c r="GI263" s="147"/>
      <c r="GJ263" s="147"/>
      <c r="GK263" s="147"/>
      <c r="GL263" s="147"/>
      <c r="GM263" s="147"/>
      <c r="GN263" s="147"/>
      <c r="GO263" s="147"/>
      <c r="GP263" s="147"/>
      <c r="GQ263" s="147"/>
      <c r="GR263" s="147"/>
      <c r="GS263" s="147"/>
      <c r="GT263" s="147"/>
      <c r="GU263" s="147"/>
      <c r="GV263" s="147"/>
      <c r="GW263" s="147"/>
      <c r="GX263" s="147"/>
      <c r="GY263" s="147"/>
      <c r="GZ263" s="147"/>
      <c r="HA263" s="147"/>
      <c r="HB263" s="147"/>
      <c r="HC263" s="147"/>
      <c r="HD263" s="147"/>
      <c r="HE263" s="147"/>
      <c r="HF263" s="147"/>
      <c r="HG263" s="147"/>
      <c r="HH263" s="147"/>
      <c r="HI263" s="147"/>
      <c r="HJ263" s="147"/>
      <c r="HK263" s="147"/>
      <c r="HL263" s="147"/>
      <c r="HM263" s="147"/>
      <c r="HN263" s="147"/>
      <c r="HO263" s="147"/>
      <c r="HP263" s="147"/>
      <c r="HQ263" s="147"/>
      <c r="HR263" s="147"/>
      <c r="HS263" s="147"/>
      <c r="HT263" s="147"/>
      <c r="HU263" s="147"/>
      <c r="HV263" s="147"/>
      <c r="HW263" s="147"/>
      <c r="HX263" s="147"/>
      <c r="HY263" s="147"/>
      <c r="HZ263" s="147"/>
      <c r="IA263" s="147"/>
      <c r="IB263" s="147"/>
      <c r="IC263" s="147"/>
      <c r="ID263" s="147"/>
      <c r="IE263" s="147"/>
      <c r="IF263" s="147"/>
      <c r="IG263" s="147"/>
      <c r="IH263" s="147"/>
      <c r="II263" s="147"/>
      <c r="IJ263" s="147"/>
      <c r="IK263" s="147"/>
      <c r="IL263" s="147"/>
      <c r="IM263" s="147"/>
      <c r="IN263" s="147"/>
      <c r="IO263" s="147"/>
      <c r="IP263" s="147"/>
      <c r="IQ263" s="147"/>
    </row>
    <row r="264" spans="1:251" x14ac:dyDescent="0.2">
      <c r="A264" s="130" t="s">
        <v>180</v>
      </c>
      <c r="B264" s="132">
        <v>100</v>
      </c>
      <c r="C264" s="132">
        <v>0.04</v>
      </c>
      <c r="D264" s="132">
        <v>0.04</v>
      </c>
      <c r="E264" s="132">
        <v>9.8000000000000007</v>
      </c>
      <c r="F264" s="132">
        <v>47</v>
      </c>
      <c r="G264" s="134" t="s">
        <v>181</v>
      </c>
      <c r="H264" s="130" t="s">
        <v>182</v>
      </c>
      <c r="I264" s="147"/>
      <c r="J264" s="147"/>
      <c r="K264" s="147"/>
      <c r="L264" s="147"/>
      <c r="M264" s="147"/>
      <c r="N264" s="147"/>
      <c r="O264" s="147"/>
      <c r="P264" s="147"/>
      <c r="Q264" s="147"/>
      <c r="R264" s="147"/>
      <c r="S264" s="147"/>
      <c r="T264" s="147"/>
      <c r="U264" s="147"/>
      <c r="V264" s="147"/>
      <c r="W264" s="147"/>
      <c r="X264" s="147"/>
      <c r="Y264" s="147"/>
      <c r="Z264" s="147"/>
      <c r="AA264" s="147"/>
      <c r="AB264" s="147"/>
      <c r="AC264" s="147"/>
      <c r="AD264" s="147"/>
      <c r="AE264" s="147"/>
      <c r="AF264" s="147"/>
      <c r="AG264" s="147"/>
      <c r="AH264" s="147"/>
      <c r="AI264" s="147"/>
      <c r="AJ264" s="147"/>
      <c r="AK264" s="147"/>
      <c r="AL264" s="147"/>
      <c r="AM264" s="147"/>
      <c r="AN264" s="147"/>
      <c r="AO264" s="147"/>
      <c r="AP264" s="147"/>
      <c r="AQ264" s="147"/>
      <c r="AR264" s="147"/>
      <c r="AS264" s="147"/>
      <c r="AT264" s="147"/>
      <c r="AU264" s="147"/>
      <c r="AV264" s="147"/>
      <c r="AW264" s="147"/>
      <c r="AX264" s="147"/>
      <c r="AY264" s="147"/>
      <c r="AZ264" s="147"/>
      <c r="BA264" s="147"/>
      <c r="BB264" s="147"/>
      <c r="BC264" s="147"/>
      <c r="BD264" s="147"/>
      <c r="BE264" s="147"/>
      <c r="BF264" s="147"/>
      <c r="BG264" s="147"/>
      <c r="BH264" s="147"/>
      <c r="BI264" s="147"/>
      <c r="BJ264" s="147"/>
      <c r="BK264" s="147"/>
      <c r="BL264" s="147"/>
      <c r="BM264" s="147"/>
      <c r="BN264" s="147"/>
      <c r="BO264" s="147"/>
      <c r="BP264" s="147"/>
      <c r="BQ264" s="147"/>
      <c r="BR264" s="147"/>
      <c r="BS264" s="147"/>
      <c r="BT264" s="147"/>
      <c r="BU264" s="147"/>
      <c r="BV264" s="147"/>
      <c r="BW264" s="147"/>
      <c r="BX264" s="147"/>
      <c r="BY264" s="147"/>
      <c r="BZ264" s="147"/>
      <c r="CA264" s="147"/>
      <c r="CB264" s="147"/>
      <c r="CC264" s="147"/>
      <c r="CD264" s="147"/>
      <c r="CE264" s="147"/>
      <c r="CF264" s="147"/>
      <c r="CG264" s="147"/>
      <c r="CH264" s="147"/>
      <c r="CI264" s="147"/>
      <c r="CJ264" s="147"/>
      <c r="CK264" s="147"/>
      <c r="CL264" s="147"/>
      <c r="CM264" s="147"/>
      <c r="CN264" s="147"/>
      <c r="CO264" s="147"/>
      <c r="CP264" s="147"/>
      <c r="CQ264" s="147"/>
      <c r="CR264" s="147"/>
      <c r="CS264" s="147"/>
      <c r="CT264" s="147"/>
      <c r="CU264" s="147"/>
      <c r="CV264" s="147"/>
      <c r="CW264" s="147"/>
      <c r="CX264" s="147"/>
      <c r="CY264" s="147"/>
      <c r="CZ264" s="147"/>
      <c r="DA264" s="147"/>
      <c r="DB264" s="147"/>
      <c r="DC264" s="147"/>
      <c r="DD264" s="147"/>
      <c r="DE264" s="147"/>
      <c r="DF264" s="147"/>
      <c r="DG264" s="147"/>
      <c r="DH264" s="147"/>
      <c r="DI264" s="147"/>
      <c r="DJ264" s="147"/>
      <c r="DK264" s="147"/>
      <c r="DL264" s="147"/>
      <c r="DM264" s="147"/>
      <c r="DN264" s="147"/>
      <c r="DO264" s="147"/>
      <c r="DP264" s="147"/>
      <c r="DQ264" s="147"/>
      <c r="DR264" s="147"/>
      <c r="DS264" s="147"/>
      <c r="DT264" s="147"/>
      <c r="DU264" s="147"/>
      <c r="DV264" s="147"/>
      <c r="DW264" s="147"/>
      <c r="DX264" s="147"/>
      <c r="DY264" s="147"/>
      <c r="DZ264" s="147"/>
      <c r="EA264" s="147"/>
      <c r="EB264" s="147"/>
      <c r="EC264" s="147"/>
      <c r="ED264" s="147"/>
      <c r="EE264" s="147"/>
      <c r="EF264" s="147"/>
      <c r="EG264" s="147"/>
      <c r="EH264" s="147"/>
      <c r="EI264" s="147"/>
      <c r="EJ264" s="147"/>
      <c r="EK264" s="147"/>
      <c r="EL264" s="147"/>
      <c r="EM264" s="147"/>
      <c r="EN264" s="147"/>
      <c r="EO264" s="147"/>
      <c r="EP264" s="147"/>
      <c r="EQ264" s="147"/>
      <c r="ER264" s="147"/>
      <c r="ES264" s="147"/>
      <c r="ET264" s="147"/>
      <c r="EU264" s="147"/>
      <c r="EV264" s="147"/>
      <c r="EW264" s="147"/>
      <c r="EX264" s="147"/>
      <c r="EY264" s="147"/>
      <c r="EZ264" s="147"/>
      <c r="FA264" s="147"/>
      <c r="FB264" s="147"/>
      <c r="FC264" s="147"/>
      <c r="FD264" s="147"/>
      <c r="FE264" s="147"/>
      <c r="FF264" s="147"/>
      <c r="FG264" s="147"/>
      <c r="FH264" s="147"/>
      <c r="FI264" s="147"/>
      <c r="FJ264" s="147"/>
      <c r="FK264" s="147"/>
      <c r="FL264" s="147"/>
      <c r="FM264" s="147"/>
      <c r="FN264" s="147"/>
      <c r="FO264" s="147"/>
      <c r="FP264" s="147"/>
      <c r="FQ264" s="147"/>
      <c r="FR264" s="147"/>
      <c r="FS264" s="147"/>
      <c r="FT264" s="147"/>
      <c r="FU264" s="147"/>
      <c r="FV264" s="147"/>
      <c r="FW264" s="147"/>
      <c r="FX264" s="147"/>
      <c r="FY264" s="147"/>
      <c r="FZ264" s="147"/>
      <c r="GA264" s="147"/>
      <c r="GB264" s="147"/>
      <c r="GC264" s="147"/>
      <c r="GD264" s="147"/>
      <c r="GE264" s="147"/>
      <c r="GF264" s="147"/>
      <c r="GG264" s="147"/>
      <c r="GH264" s="147"/>
      <c r="GI264" s="147"/>
      <c r="GJ264" s="147"/>
      <c r="GK264" s="147"/>
      <c r="GL264" s="147"/>
      <c r="GM264" s="147"/>
      <c r="GN264" s="147"/>
      <c r="GO264" s="147"/>
      <c r="GP264" s="147"/>
      <c r="GQ264" s="147"/>
      <c r="GR264" s="147"/>
      <c r="GS264" s="147"/>
      <c r="GT264" s="147"/>
      <c r="GU264" s="147"/>
      <c r="GV264" s="147"/>
      <c r="GW264" s="147"/>
      <c r="GX264" s="147"/>
      <c r="GY264" s="147"/>
      <c r="GZ264" s="147"/>
      <c r="HA264" s="147"/>
      <c r="HB264" s="147"/>
      <c r="HC264" s="147"/>
      <c r="HD264" s="147"/>
      <c r="HE264" s="147"/>
      <c r="HF264" s="147"/>
      <c r="HG264" s="147"/>
      <c r="HH264" s="147"/>
      <c r="HI264" s="147"/>
      <c r="HJ264" s="147"/>
      <c r="HK264" s="147"/>
      <c r="HL264" s="147"/>
      <c r="HM264" s="147"/>
      <c r="HN264" s="147"/>
      <c r="HO264" s="147"/>
      <c r="HP264" s="147"/>
      <c r="HQ264" s="147"/>
      <c r="HR264" s="147"/>
      <c r="HS264" s="147"/>
      <c r="HT264" s="147"/>
      <c r="HU264" s="147"/>
      <c r="HV264" s="147"/>
      <c r="HW264" s="147"/>
      <c r="HX264" s="147"/>
      <c r="HY264" s="147"/>
      <c r="HZ264" s="147"/>
      <c r="IA264" s="147"/>
      <c r="IB264" s="147"/>
      <c r="IC264" s="147"/>
      <c r="ID264" s="147"/>
      <c r="IE264" s="147"/>
      <c r="IF264" s="147"/>
      <c r="IG264" s="147"/>
      <c r="IH264" s="147"/>
      <c r="II264" s="147"/>
      <c r="IJ264" s="147"/>
      <c r="IK264" s="147"/>
      <c r="IL264" s="147"/>
      <c r="IM264" s="147"/>
      <c r="IN264" s="147"/>
      <c r="IO264" s="147"/>
      <c r="IP264" s="147"/>
      <c r="IQ264" s="147"/>
    </row>
    <row r="265" spans="1:251" x14ac:dyDescent="0.2">
      <c r="A265" s="148" t="s">
        <v>21</v>
      </c>
      <c r="B265" s="132">
        <v>222</v>
      </c>
      <c r="C265" s="134">
        <v>0.13</v>
      </c>
      <c r="D265" s="134">
        <v>0.02</v>
      </c>
      <c r="E265" s="134">
        <v>15.2</v>
      </c>
      <c r="F265" s="134">
        <v>62</v>
      </c>
      <c r="G265" s="134" t="s">
        <v>22</v>
      </c>
      <c r="H265" s="145" t="s">
        <v>23</v>
      </c>
      <c r="I265" s="147"/>
      <c r="J265" s="147"/>
      <c r="K265" s="147"/>
      <c r="L265" s="147"/>
      <c r="M265" s="147"/>
      <c r="N265" s="147"/>
      <c r="O265" s="147"/>
      <c r="P265" s="147"/>
      <c r="Q265" s="147"/>
      <c r="R265" s="147"/>
      <c r="S265" s="147"/>
      <c r="T265" s="147"/>
      <c r="U265" s="147"/>
      <c r="V265" s="147"/>
      <c r="W265" s="147"/>
      <c r="X265" s="147"/>
      <c r="Y265" s="147"/>
      <c r="Z265" s="147"/>
      <c r="AA265" s="147"/>
      <c r="AB265" s="147"/>
      <c r="AC265" s="147"/>
      <c r="AD265" s="147"/>
      <c r="AE265" s="147"/>
      <c r="AF265" s="147"/>
      <c r="AG265" s="147"/>
      <c r="AH265" s="147"/>
      <c r="AI265" s="147"/>
      <c r="AJ265" s="147"/>
      <c r="AK265" s="147"/>
      <c r="AL265" s="147"/>
      <c r="AM265" s="147"/>
      <c r="AN265" s="147"/>
      <c r="AO265" s="147"/>
      <c r="AP265" s="147"/>
      <c r="AQ265" s="147"/>
      <c r="AR265" s="147"/>
      <c r="AS265" s="147"/>
      <c r="AT265" s="147"/>
      <c r="AU265" s="147"/>
      <c r="AV265" s="147"/>
      <c r="AW265" s="147"/>
      <c r="AX265" s="147"/>
      <c r="AY265" s="147"/>
      <c r="AZ265" s="147"/>
      <c r="BA265" s="147"/>
      <c r="BB265" s="147"/>
      <c r="BC265" s="147"/>
      <c r="BD265" s="147"/>
      <c r="BE265" s="147"/>
      <c r="BF265" s="147"/>
      <c r="BG265" s="147"/>
      <c r="BH265" s="147"/>
      <c r="BI265" s="147"/>
      <c r="BJ265" s="147"/>
      <c r="BK265" s="147"/>
      <c r="BL265" s="147"/>
      <c r="BM265" s="147"/>
      <c r="BN265" s="147"/>
      <c r="BO265" s="147"/>
      <c r="BP265" s="147"/>
      <c r="BQ265" s="147"/>
      <c r="BR265" s="147"/>
      <c r="BS265" s="147"/>
      <c r="BT265" s="147"/>
      <c r="BU265" s="147"/>
      <c r="BV265" s="147"/>
      <c r="BW265" s="147"/>
      <c r="BX265" s="147"/>
      <c r="BY265" s="147"/>
      <c r="BZ265" s="147"/>
      <c r="CA265" s="147"/>
      <c r="CB265" s="147"/>
      <c r="CC265" s="147"/>
      <c r="CD265" s="147"/>
      <c r="CE265" s="147"/>
      <c r="CF265" s="147"/>
      <c r="CG265" s="147"/>
      <c r="CH265" s="147"/>
      <c r="CI265" s="147"/>
      <c r="CJ265" s="147"/>
      <c r="CK265" s="147"/>
      <c r="CL265" s="147"/>
      <c r="CM265" s="147"/>
      <c r="CN265" s="147"/>
      <c r="CO265" s="147"/>
      <c r="CP265" s="147"/>
      <c r="CQ265" s="147"/>
      <c r="CR265" s="147"/>
      <c r="CS265" s="147"/>
      <c r="CT265" s="147"/>
      <c r="CU265" s="147"/>
      <c r="CV265" s="147"/>
      <c r="CW265" s="147"/>
      <c r="CX265" s="147"/>
      <c r="CY265" s="147"/>
      <c r="CZ265" s="147"/>
      <c r="DA265" s="147"/>
      <c r="DB265" s="147"/>
      <c r="DC265" s="147"/>
      <c r="DD265" s="147"/>
      <c r="DE265" s="147"/>
      <c r="DF265" s="147"/>
      <c r="DG265" s="147"/>
      <c r="DH265" s="147"/>
      <c r="DI265" s="147"/>
      <c r="DJ265" s="147"/>
      <c r="DK265" s="147"/>
      <c r="DL265" s="147"/>
      <c r="DM265" s="147"/>
      <c r="DN265" s="147"/>
      <c r="DO265" s="147"/>
      <c r="DP265" s="147"/>
      <c r="DQ265" s="147"/>
      <c r="DR265" s="147"/>
      <c r="DS265" s="147"/>
      <c r="DT265" s="147"/>
      <c r="DU265" s="147"/>
      <c r="DV265" s="147"/>
      <c r="DW265" s="147"/>
      <c r="DX265" s="147"/>
      <c r="DY265" s="147"/>
      <c r="DZ265" s="147"/>
      <c r="EA265" s="147"/>
      <c r="EB265" s="147"/>
      <c r="EC265" s="147"/>
      <c r="ED265" s="147"/>
      <c r="EE265" s="147"/>
      <c r="EF265" s="147"/>
      <c r="EG265" s="147"/>
      <c r="EH265" s="147"/>
      <c r="EI265" s="147"/>
      <c r="EJ265" s="147"/>
      <c r="EK265" s="147"/>
      <c r="EL265" s="147"/>
      <c r="EM265" s="147"/>
      <c r="EN265" s="147"/>
      <c r="EO265" s="147"/>
      <c r="EP265" s="147"/>
      <c r="EQ265" s="147"/>
      <c r="ER265" s="147"/>
      <c r="ES265" s="147"/>
      <c r="ET265" s="147"/>
      <c r="EU265" s="147"/>
      <c r="EV265" s="147"/>
      <c r="EW265" s="147"/>
      <c r="EX265" s="147"/>
      <c r="EY265" s="147"/>
      <c r="EZ265" s="147"/>
      <c r="FA265" s="147"/>
      <c r="FB265" s="147"/>
      <c r="FC265" s="147"/>
      <c r="FD265" s="147"/>
      <c r="FE265" s="147"/>
      <c r="FF265" s="147"/>
      <c r="FG265" s="147"/>
      <c r="FH265" s="147"/>
      <c r="FI265" s="147"/>
      <c r="FJ265" s="147"/>
      <c r="FK265" s="147"/>
      <c r="FL265" s="147"/>
      <c r="FM265" s="147"/>
      <c r="FN265" s="147"/>
      <c r="FO265" s="147"/>
      <c r="FP265" s="147"/>
      <c r="FQ265" s="147"/>
      <c r="FR265" s="147"/>
      <c r="FS265" s="147"/>
      <c r="FT265" s="147"/>
      <c r="FU265" s="147"/>
      <c r="FV265" s="147"/>
      <c r="FW265" s="147"/>
      <c r="FX265" s="147"/>
      <c r="FY265" s="147"/>
      <c r="FZ265" s="147"/>
      <c r="GA265" s="147"/>
      <c r="GB265" s="147"/>
      <c r="GC265" s="147"/>
      <c r="GD265" s="147"/>
      <c r="GE265" s="147"/>
      <c r="GF265" s="147"/>
      <c r="GG265" s="147"/>
      <c r="GH265" s="147"/>
      <c r="GI265" s="147"/>
      <c r="GJ265" s="147"/>
      <c r="GK265" s="147"/>
      <c r="GL265" s="147"/>
      <c r="GM265" s="147"/>
      <c r="GN265" s="147"/>
      <c r="GO265" s="147"/>
      <c r="GP265" s="147"/>
      <c r="GQ265" s="147"/>
      <c r="GR265" s="147"/>
      <c r="GS265" s="147"/>
      <c r="GT265" s="147"/>
      <c r="GU265" s="147"/>
      <c r="GV265" s="147"/>
      <c r="GW265" s="147"/>
      <c r="GX265" s="147"/>
      <c r="GY265" s="147"/>
      <c r="GZ265" s="147"/>
      <c r="HA265" s="147"/>
      <c r="HB265" s="147"/>
      <c r="HC265" s="147"/>
      <c r="HD265" s="147"/>
      <c r="HE265" s="147"/>
      <c r="HF265" s="147"/>
      <c r="HG265" s="147"/>
      <c r="HH265" s="147"/>
      <c r="HI265" s="147"/>
      <c r="HJ265" s="147"/>
      <c r="HK265" s="147"/>
      <c r="HL265" s="147"/>
      <c r="HM265" s="147"/>
      <c r="HN265" s="147"/>
      <c r="HO265" s="147"/>
      <c r="HP265" s="147"/>
      <c r="HQ265" s="147"/>
      <c r="HR265" s="147"/>
      <c r="HS265" s="147"/>
      <c r="HT265" s="147"/>
      <c r="HU265" s="147"/>
      <c r="HV265" s="147"/>
      <c r="HW265" s="147"/>
      <c r="HX265" s="147"/>
      <c r="HY265" s="147"/>
      <c r="HZ265" s="147"/>
      <c r="IA265" s="147"/>
      <c r="IB265" s="147"/>
      <c r="IC265" s="147"/>
      <c r="ID265" s="147"/>
      <c r="IE265" s="147"/>
      <c r="IF265" s="147"/>
      <c r="IG265" s="147"/>
      <c r="IH265" s="147"/>
      <c r="II265" s="147"/>
      <c r="IJ265" s="147"/>
      <c r="IK265" s="147"/>
      <c r="IL265" s="147"/>
      <c r="IM265" s="147"/>
      <c r="IN265" s="147"/>
      <c r="IO265" s="147"/>
      <c r="IP265" s="147"/>
      <c r="IQ265" s="147"/>
    </row>
    <row r="266" spans="1:251" x14ac:dyDescent="0.2">
      <c r="A266" s="141" t="s">
        <v>27</v>
      </c>
      <c r="B266" s="129">
        <f t="shared" ref="B266:F266" si="42">SUM(B263:B265)</f>
        <v>402</v>
      </c>
      <c r="C266" s="129">
        <f t="shared" si="42"/>
        <v>9.7099999999999991</v>
      </c>
      <c r="D266" s="129">
        <f t="shared" si="42"/>
        <v>11.959999999999999</v>
      </c>
      <c r="E266" s="129">
        <f t="shared" si="42"/>
        <v>65.900000000000006</v>
      </c>
      <c r="F266" s="129">
        <f t="shared" si="42"/>
        <v>409.8</v>
      </c>
      <c r="G266" s="129"/>
      <c r="H266" s="130"/>
    </row>
    <row r="267" spans="1:251" x14ac:dyDescent="0.2">
      <c r="A267" s="141" t="s">
        <v>125</v>
      </c>
      <c r="B267" s="129">
        <f t="shared" ref="B267:F267" si="43">SUM(B251,B261,B266)</f>
        <v>1874</v>
      </c>
      <c r="C267" s="129">
        <f t="shared" si="43"/>
        <v>64.53</v>
      </c>
      <c r="D267" s="129">
        <f t="shared" si="43"/>
        <v>63.54</v>
      </c>
      <c r="E267" s="129">
        <f t="shared" si="43"/>
        <v>274.55999999999995</v>
      </c>
      <c r="F267" s="129">
        <f t="shared" si="43"/>
        <v>1939.6299999999999</v>
      </c>
      <c r="G267" s="129"/>
      <c r="H267" s="130"/>
    </row>
    <row r="268" spans="1:251" x14ac:dyDescent="0.2">
      <c r="A268" s="126" t="s">
        <v>75</v>
      </c>
      <c r="B268" s="126"/>
      <c r="C268" s="126"/>
      <c r="D268" s="126"/>
      <c r="E268" s="126"/>
      <c r="F268" s="126"/>
      <c r="G268" s="126"/>
      <c r="H268" s="126"/>
    </row>
    <row r="269" spans="1:251" x14ac:dyDescent="0.2">
      <c r="A269" s="128" t="s">
        <v>118</v>
      </c>
      <c r="B269" s="126" t="s">
        <v>149</v>
      </c>
      <c r="C269" s="126"/>
      <c r="D269" s="126"/>
      <c r="E269" s="126"/>
      <c r="F269" s="126"/>
      <c r="G269" s="128" t="s">
        <v>9</v>
      </c>
      <c r="H269" s="128" t="s">
        <v>122</v>
      </c>
    </row>
    <row r="270" spans="1:251" ht="11.45" customHeight="1" x14ac:dyDescent="0.2">
      <c r="A270" s="128"/>
      <c r="B270" s="129" t="s">
        <v>4</v>
      </c>
      <c r="C270" s="129" t="s">
        <v>150</v>
      </c>
      <c r="D270" s="129" t="s">
        <v>151</v>
      </c>
      <c r="E270" s="129" t="s">
        <v>121</v>
      </c>
      <c r="F270" s="129" t="s">
        <v>8</v>
      </c>
      <c r="G270" s="128"/>
      <c r="H270" s="128"/>
    </row>
    <row r="271" spans="1:251" x14ac:dyDescent="0.2">
      <c r="A271" s="128" t="s">
        <v>152</v>
      </c>
      <c r="B271" s="128"/>
      <c r="C271" s="128"/>
      <c r="D271" s="128"/>
      <c r="E271" s="128"/>
      <c r="F271" s="128"/>
      <c r="G271" s="128"/>
      <c r="H271" s="128"/>
    </row>
    <row r="272" spans="1:251" ht="12.75" customHeight="1" x14ac:dyDescent="0.2">
      <c r="A272" s="172" t="s">
        <v>264</v>
      </c>
      <c r="B272" s="131">
        <v>250</v>
      </c>
      <c r="C272" s="131">
        <v>8.4</v>
      </c>
      <c r="D272" s="131">
        <v>11.02</v>
      </c>
      <c r="E272" s="131">
        <v>60.85</v>
      </c>
      <c r="F272" s="131">
        <v>366.11</v>
      </c>
      <c r="G272" s="131" t="s">
        <v>277</v>
      </c>
      <c r="H272" s="172" t="s">
        <v>265</v>
      </c>
    </row>
    <row r="273" spans="1:251" ht="11.45" customHeight="1" x14ac:dyDescent="0.2">
      <c r="A273" s="130" t="s">
        <v>156</v>
      </c>
      <c r="B273" s="134">
        <v>20</v>
      </c>
      <c r="C273" s="131">
        <v>4.6399999999999997</v>
      </c>
      <c r="D273" s="131">
        <v>5.9</v>
      </c>
      <c r="E273" s="131">
        <v>0</v>
      </c>
      <c r="F273" s="131">
        <v>72</v>
      </c>
      <c r="G273" s="132" t="s">
        <v>157</v>
      </c>
      <c r="H273" s="130" t="s">
        <v>158</v>
      </c>
    </row>
    <row r="274" spans="1:251" x14ac:dyDescent="0.2">
      <c r="A274" s="135" t="s">
        <v>159</v>
      </c>
      <c r="B274" s="132">
        <v>80</v>
      </c>
      <c r="C274" s="131">
        <v>7.6</v>
      </c>
      <c r="D274" s="131">
        <v>2.4</v>
      </c>
      <c r="E274" s="131">
        <v>41.6</v>
      </c>
      <c r="F274" s="131">
        <v>212</v>
      </c>
      <c r="G274" s="134" t="s">
        <v>160</v>
      </c>
      <c r="H274" s="133" t="s">
        <v>161</v>
      </c>
    </row>
    <row r="275" spans="1:251" x14ac:dyDescent="0.2">
      <c r="A275" s="130" t="s">
        <v>183</v>
      </c>
      <c r="B275" s="134">
        <v>0</v>
      </c>
      <c r="C275" s="132">
        <v>0</v>
      </c>
      <c r="D275" s="132">
        <v>0</v>
      </c>
      <c r="E275" s="132">
        <v>0</v>
      </c>
      <c r="F275" s="132">
        <v>0</v>
      </c>
      <c r="G275" s="134" t="s">
        <v>181</v>
      </c>
      <c r="H275" s="130" t="s">
        <v>182</v>
      </c>
    </row>
    <row r="276" spans="1:251" s="144" customFormat="1" x14ac:dyDescent="0.2">
      <c r="A276" s="135" t="s">
        <v>38</v>
      </c>
      <c r="B276" s="134">
        <v>215</v>
      </c>
      <c r="C276" s="134">
        <v>7.0000000000000007E-2</v>
      </c>
      <c r="D276" s="134">
        <v>0.02</v>
      </c>
      <c r="E276" s="134">
        <v>15</v>
      </c>
      <c r="F276" s="134">
        <v>60</v>
      </c>
      <c r="G276" s="134" t="s">
        <v>39</v>
      </c>
      <c r="H276" s="130" t="s">
        <v>40</v>
      </c>
    </row>
    <row r="277" spans="1:251" x14ac:dyDescent="0.2">
      <c r="A277" s="141" t="s">
        <v>27</v>
      </c>
      <c r="B277" s="142">
        <f t="shared" ref="B277:F277" si="44">SUM(B272:B276)</f>
        <v>565</v>
      </c>
      <c r="C277" s="142">
        <f t="shared" si="44"/>
        <v>20.71</v>
      </c>
      <c r="D277" s="142">
        <f t="shared" si="44"/>
        <v>19.34</v>
      </c>
      <c r="E277" s="142">
        <f t="shared" si="44"/>
        <v>117.45</v>
      </c>
      <c r="F277" s="142">
        <f t="shared" si="44"/>
        <v>710.11</v>
      </c>
      <c r="G277" s="129"/>
      <c r="H277" s="130"/>
    </row>
    <row r="278" spans="1:251" x14ac:dyDescent="0.2">
      <c r="A278" s="126" t="s">
        <v>163</v>
      </c>
      <c r="B278" s="126"/>
      <c r="C278" s="126"/>
      <c r="D278" s="126"/>
      <c r="E278" s="126"/>
      <c r="F278" s="126"/>
      <c r="G278" s="126"/>
      <c r="H278" s="126"/>
    </row>
    <row r="279" spans="1:251" x14ac:dyDescent="0.2">
      <c r="A279" s="130" t="s">
        <v>266</v>
      </c>
      <c r="B279" s="132">
        <v>260</v>
      </c>
      <c r="C279" s="132">
        <v>2</v>
      </c>
      <c r="D279" s="132">
        <v>6.59</v>
      </c>
      <c r="E279" s="132">
        <v>10.45</v>
      </c>
      <c r="F279" s="132">
        <v>108.33</v>
      </c>
      <c r="G279" s="132" t="s">
        <v>278</v>
      </c>
      <c r="H279" s="135" t="s">
        <v>267</v>
      </c>
    </row>
    <row r="280" spans="1:251" s="144" customFormat="1" x14ac:dyDescent="0.2">
      <c r="A280" s="135" t="s">
        <v>167</v>
      </c>
      <c r="B280" s="132">
        <v>100</v>
      </c>
      <c r="C280" s="132">
        <v>11.63</v>
      </c>
      <c r="D280" s="132">
        <v>14.08</v>
      </c>
      <c r="E280" s="132">
        <v>10.08</v>
      </c>
      <c r="F280" s="132">
        <v>230.1</v>
      </c>
      <c r="G280" s="134" t="s">
        <v>168</v>
      </c>
      <c r="H280" s="130" t="s">
        <v>169</v>
      </c>
    </row>
    <row r="281" spans="1:251" x14ac:dyDescent="0.2">
      <c r="A281" s="130" t="s">
        <v>233</v>
      </c>
      <c r="B281" s="131">
        <v>180</v>
      </c>
      <c r="C281" s="131">
        <v>3.1</v>
      </c>
      <c r="D281" s="131">
        <v>13.3</v>
      </c>
      <c r="E281" s="131">
        <v>15.37</v>
      </c>
      <c r="F281" s="131">
        <v>196.2</v>
      </c>
      <c r="G281" s="134" t="s">
        <v>234</v>
      </c>
      <c r="H281" s="143" t="s">
        <v>235</v>
      </c>
    </row>
    <row r="282" spans="1:251" x14ac:dyDescent="0.2">
      <c r="A282" s="148" t="s">
        <v>268</v>
      </c>
      <c r="B282" s="134">
        <v>200</v>
      </c>
      <c r="C282" s="134">
        <v>0.6</v>
      </c>
      <c r="D282" s="134">
        <v>0.4</v>
      </c>
      <c r="E282" s="134">
        <v>32.6</v>
      </c>
      <c r="F282" s="134">
        <v>136.4</v>
      </c>
      <c r="G282" s="134" t="s">
        <v>269</v>
      </c>
      <c r="H282" s="148" t="s">
        <v>270</v>
      </c>
    </row>
    <row r="283" spans="1:251" x14ac:dyDescent="0.2">
      <c r="A283" s="145" t="s">
        <v>41</v>
      </c>
      <c r="B283" s="132">
        <v>50</v>
      </c>
      <c r="C283" s="131">
        <v>3.3</v>
      </c>
      <c r="D283" s="131">
        <v>0.5</v>
      </c>
      <c r="E283" s="131">
        <v>21.5</v>
      </c>
      <c r="F283" s="131">
        <v>106.3</v>
      </c>
      <c r="G283" s="132" t="s">
        <v>279</v>
      </c>
      <c r="H283" s="130" t="s">
        <v>42</v>
      </c>
      <c r="I283" s="146"/>
      <c r="J283" s="146"/>
      <c r="K283" s="146"/>
      <c r="L283" s="146"/>
      <c r="M283" s="146"/>
      <c r="N283" s="146"/>
      <c r="O283" s="146"/>
      <c r="P283" s="146"/>
      <c r="Q283" s="146"/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6"/>
      <c r="AC283" s="146"/>
      <c r="AD283" s="146"/>
      <c r="AE283" s="146"/>
      <c r="AF283" s="146"/>
      <c r="AG283" s="146"/>
      <c r="AH283" s="146"/>
      <c r="AI283" s="146"/>
      <c r="AJ283" s="146"/>
      <c r="AK283" s="146"/>
      <c r="AL283" s="146"/>
      <c r="AM283" s="146"/>
      <c r="AN283" s="146"/>
      <c r="AO283" s="146"/>
      <c r="AP283" s="146"/>
      <c r="AQ283" s="146"/>
      <c r="AR283" s="146"/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6"/>
      <c r="BD283" s="146"/>
      <c r="BE283" s="146"/>
      <c r="BF283" s="146"/>
      <c r="BG283" s="146"/>
      <c r="BH283" s="146"/>
      <c r="BI283" s="146"/>
      <c r="BJ283" s="146"/>
      <c r="BK283" s="146"/>
      <c r="BL283" s="146"/>
      <c r="BM283" s="146"/>
      <c r="BN283" s="146"/>
      <c r="BO283" s="146"/>
      <c r="BP283" s="146"/>
      <c r="BQ283" s="146"/>
      <c r="BR283" s="146"/>
      <c r="BS283" s="146"/>
      <c r="BT283" s="146"/>
      <c r="BU283" s="146"/>
      <c r="BV283" s="146"/>
      <c r="BW283" s="146"/>
      <c r="BX283" s="146"/>
      <c r="BY283" s="146"/>
      <c r="BZ283" s="146"/>
      <c r="CA283" s="146"/>
      <c r="CB283" s="146"/>
      <c r="CC283" s="146"/>
      <c r="CD283" s="146"/>
      <c r="CE283" s="146"/>
      <c r="CF283" s="146"/>
      <c r="CG283" s="146"/>
      <c r="CH283" s="146"/>
      <c r="CI283" s="146"/>
      <c r="CJ283" s="146"/>
      <c r="CK283" s="146"/>
      <c r="CL283" s="146"/>
      <c r="CM283" s="146"/>
      <c r="CN283" s="146"/>
      <c r="CO283" s="146"/>
      <c r="CP283" s="146"/>
      <c r="CQ283" s="146"/>
      <c r="CR283" s="146"/>
      <c r="CS283" s="146"/>
      <c r="CT283" s="146"/>
      <c r="CU283" s="146"/>
      <c r="CV283" s="146"/>
      <c r="CW283" s="146"/>
      <c r="CX283" s="146"/>
      <c r="CY283" s="146"/>
      <c r="CZ283" s="146"/>
      <c r="DA283" s="146"/>
      <c r="DB283" s="146"/>
      <c r="DC283" s="146"/>
      <c r="DD283" s="146"/>
      <c r="DE283" s="146"/>
      <c r="DF283" s="146"/>
      <c r="DG283" s="146"/>
      <c r="DH283" s="146"/>
      <c r="DI283" s="146"/>
      <c r="DJ283" s="146"/>
      <c r="DK283" s="146"/>
      <c r="DL283" s="146"/>
      <c r="DM283" s="146"/>
      <c r="DN283" s="146"/>
      <c r="DO283" s="146"/>
      <c r="DP283" s="146"/>
      <c r="DQ283" s="146"/>
      <c r="DR283" s="146"/>
      <c r="DS283" s="146"/>
      <c r="DT283" s="146"/>
      <c r="DU283" s="146"/>
      <c r="DV283" s="146"/>
      <c r="DW283" s="146"/>
      <c r="DX283" s="146"/>
      <c r="DY283" s="146"/>
      <c r="DZ283" s="146"/>
      <c r="EA283" s="146"/>
      <c r="EB283" s="146"/>
      <c r="EC283" s="146"/>
      <c r="ED283" s="146"/>
      <c r="EE283" s="146"/>
      <c r="EF283" s="146"/>
      <c r="EG283" s="146"/>
      <c r="EH283" s="146"/>
      <c r="EI283" s="146"/>
      <c r="EJ283" s="146"/>
      <c r="EK283" s="146"/>
      <c r="EL283" s="146"/>
      <c r="EM283" s="146"/>
      <c r="EN283" s="146"/>
      <c r="EO283" s="146"/>
      <c r="EP283" s="146"/>
      <c r="EQ283" s="146"/>
      <c r="ER283" s="146"/>
      <c r="ES283" s="146"/>
      <c r="ET283" s="146"/>
      <c r="EU283" s="146"/>
      <c r="EV283" s="146"/>
      <c r="EW283" s="146"/>
      <c r="EX283" s="146"/>
      <c r="EY283" s="146"/>
      <c r="EZ283" s="146"/>
      <c r="FA283" s="146"/>
      <c r="FB283" s="146"/>
      <c r="FC283" s="146"/>
      <c r="FD283" s="146"/>
      <c r="FE283" s="146"/>
      <c r="FF283" s="146"/>
      <c r="FG283" s="146"/>
      <c r="FH283" s="146"/>
      <c r="FI283" s="146"/>
      <c r="FJ283" s="146"/>
      <c r="FK283" s="146"/>
      <c r="FL283" s="146"/>
      <c r="FM283" s="146"/>
      <c r="FN283" s="146"/>
      <c r="FO283" s="146"/>
      <c r="FP283" s="146"/>
      <c r="FQ283" s="146"/>
      <c r="FR283" s="146"/>
      <c r="FS283" s="146"/>
      <c r="FT283" s="146"/>
      <c r="FU283" s="146"/>
      <c r="FV283" s="146"/>
      <c r="FW283" s="146"/>
      <c r="FX283" s="146"/>
      <c r="FY283" s="146"/>
      <c r="FZ283" s="146"/>
      <c r="GA283" s="146"/>
      <c r="GB283" s="146"/>
      <c r="GC283" s="146"/>
      <c r="GD283" s="146"/>
      <c r="GE283" s="146"/>
      <c r="GF283" s="146"/>
      <c r="GG283" s="146"/>
      <c r="GH283" s="146"/>
      <c r="GI283" s="146"/>
      <c r="GJ283" s="146"/>
      <c r="GK283" s="146"/>
      <c r="GL283" s="146"/>
      <c r="GM283" s="146"/>
      <c r="GN283" s="146"/>
      <c r="GO283" s="146"/>
      <c r="GP283" s="146"/>
      <c r="GQ283" s="146"/>
      <c r="GR283" s="146"/>
      <c r="GS283" s="146"/>
      <c r="GT283" s="146"/>
      <c r="GU283" s="146"/>
      <c r="GV283" s="146"/>
      <c r="GW283" s="146"/>
      <c r="GX283" s="146"/>
      <c r="GY283" s="146"/>
      <c r="GZ283" s="146"/>
      <c r="HA283" s="146"/>
      <c r="HB283" s="146"/>
      <c r="HC283" s="146"/>
      <c r="HD283" s="146"/>
      <c r="HE283" s="146"/>
      <c r="HF283" s="146"/>
      <c r="HG283" s="146"/>
      <c r="HH283" s="146"/>
      <c r="HI283" s="146"/>
      <c r="HJ283" s="146"/>
      <c r="HK283" s="146"/>
      <c r="HL283" s="146"/>
      <c r="HM283" s="146"/>
      <c r="HN283" s="146"/>
      <c r="HO283" s="146"/>
      <c r="HP283" s="146"/>
      <c r="HQ283" s="146"/>
      <c r="HR283" s="146"/>
      <c r="HS283" s="146"/>
      <c r="HT283" s="146"/>
      <c r="HU283" s="146"/>
      <c r="HV283" s="146"/>
      <c r="HW283" s="146"/>
      <c r="HX283" s="146"/>
      <c r="HY283" s="146"/>
      <c r="HZ283" s="146"/>
      <c r="IA283" s="146"/>
      <c r="IB283" s="146"/>
      <c r="IC283" s="146"/>
      <c r="ID283" s="146"/>
      <c r="IE283" s="146"/>
      <c r="IF283" s="146"/>
      <c r="IG283" s="146"/>
      <c r="IH283" s="146"/>
      <c r="II283" s="146"/>
      <c r="IJ283" s="146"/>
      <c r="IK283" s="146"/>
      <c r="IL283" s="146"/>
      <c r="IM283" s="146"/>
      <c r="IN283" s="146"/>
      <c r="IO283" s="146"/>
      <c r="IP283" s="146"/>
      <c r="IQ283" s="146"/>
    </row>
    <row r="284" spans="1:251" x14ac:dyDescent="0.2">
      <c r="A284" s="145" t="s">
        <v>126</v>
      </c>
      <c r="B284" s="134">
        <v>50</v>
      </c>
      <c r="C284" s="131">
        <v>4</v>
      </c>
      <c r="D284" s="131">
        <v>0.5</v>
      </c>
      <c r="E284" s="131">
        <v>25.5</v>
      </c>
      <c r="F284" s="131">
        <v>125</v>
      </c>
      <c r="G284" s="134" t="s">
        <v>230</v>
      </c>
      <c r="H284" s="135" t="s">
        <v>26</v>
      </c>
    </row>
    <row r="285" spans="1:251" x14ac:dyDescent="0.2">
      <c r="A285" s="141" t="s">
        <v>27</v>
      </c>
      <c r="B285" s="142">
        <f t="shared" ref="B285:F285" si="45">SUM(B279:B284)</f>
        <v>840</v>
      </c>
      <c r="C285" s="142">
        <f t="shared" si="45"/>
        <v>24.630000000000003</v>
      </c>
      <c r="D285" s="142">
        <f t="shared" si="45"/>
        <v>35.369999999999997</v>
      </c>
      <c r="E285" s="142">
        <f t="shared" si="45"/>
        <v>115.5</v>
      </c>
      <c r="F285" s="142">
        <f t="shared" si="45"/>
        <v>902.32999999999993</v>
      </c>
      <c r="G285" s="129"/>
      <c r="H285" s="130"/>
    </row>
    <row r="286" spans="1:251" ht="9" customHeight="1" x14ac:dyDescent="0.2">
      <c r="A286" s="128" t="s">
        <v>179</v>
      </c>
      <c r="B286" s="128"/>
      <c r="C286" s="128"/>
      <c r="D286" s="128"/>
      <c r="E286" s="128"/>
      <c r="F286" s="128"/>
      <c r="G286" s="128"/>
      <c r="H286" s="128"/>
    </row>
    <row r="287" spans="1:251" s="146" customFormat="1" x14ac:dyDescent="0.2">
      <c r="A287" s="145" t="s">
        <v>205</v>
      </c>
      <c r="B287" s="132">
        <v>100</v>
      </c>
      <c r="C287" s="131">
        <v>8.64</v>
      </c>
      <c r="D287" s="131">
        <v>9.85</v>
      </c>
      <c r="E287" s="131">
        <v>45.53</v>
      </c>
      <c r="F287" s="131">
        <v>292.98</v>
      </c>
      <c r="G287" s="132" t="s">
        <v>206</v>
      </c>
      <c r="H287" s="130" t="s">
        <v>207</v>
      </c>
    </row>
    <row r="288" spans="1:251" x14ac:dyDescent="0.2">
      <c r="A288" s="130" t="s">
        <v>180</v>
      </c>
      <c r="B288" s="132">
        <v>100</v>
      </c>
      <c r="C288" s="132">
        <v>0.04</v>
      </c>
      <c r="D288" s="132">
        <v>0.04</v>
      </c>
      <c r="E288" s="132">
        <v>9.8000000000000007</v>
      </c>
      <c r="F288" s="132">
        <v>47</v>
      </c>
      <c r="G288" s="134" t="s">
        <v>181</v>
      </c>
      <c r="H288" s="130" t="s">
        <v>182</v>
      </c>
      <c r="I288" s="147"/>
      <c r="J288" s="147"/>
      <c r="K288" s="147"/>
      <c r="L288" s="147"/>
      <c r="M288" s="147"/>
      <c r="N288" s="147"/>
      <c r="O288" s="147"/>
      <c r="P288" s="147"/>
      <c r="Q288" s="147"/>
      <c r="R288" s="147"/>
      <c r="S288" s="147"/>
      <c r="T288" s="147"/>
      <c r="U288" s="147"/>
      <c r="V288" s="147"/>
      <c r="W288" s="147"/>
      <c r="X288" s="147"/>
      <c r="Y288" s="147"/>
      <c r="Z288" s="147"/>
      <c r="AA288" s="147"/>
      <c r="AB288" s="147"/>
      <c r="AC288" s="147"/>
      <c r="AD288" s="147"/>
      <c r="AE288" s="147"/>
      <c r="AF288" s="147"/>
      <c r="AG288" s="147"/>
      <c r="AH288" s="147"/>
      <c r="AI288" s="147"/>
      <c r="AJ288" s="147"/>
      <c r="AK288" s="147"/>
      <c r="AL288" s="147"/>
      <c r="AM288" s="147"/>
      <c r="AN288" s="147"/>
      <c r="AO288" s="147"/>
      <c r="AP288" s="147"/>
      <c r="AQ288" s="147"/>
      <c r="AR288" s="147"/>
      <c r="AS288" s="147"/>
      <c r="AT288" s="147"/>
      <c r="AU288" s="147"/>
      <c r="AV288" s="147"/>
      <c r="AW288" s="147"/>
      <c r="AX288" s="147"/>
      <c r="AY288" s="147"/>
      <c r="AZ288" s="147"/>
      <c r="BA288" s="147"/>
      <c r="BB288" s="147"/>
      <c r="BC288" s="147"/>
      <c r="BD288" s="147"/>
      <c r="BE288" s="147"/>
      <c r="BF288" s="147"/>
      <c r="BG288" s="147"/>
      <c r="BH288" s="147"/>
      <c r="BI288" s="147"/>
      <c r="BJ288" s="147"/>
      <c r="BK288" s="147"/>
      <c r="BL288" s="147"/>
      <c r="BM288" s="147"/>
      <c r="BN288" s="147"/>
      <c r="BO288" s="147"/>
      <c r="BP288" s="147"/>
      <c r="BQ288" s="147"/>
      <c r="BR288" s="147"/>
      <c r="BS288" s="147"/>
      <c r="BT288" s="147"/>
      <c r="BU288" s="147"/>
      <c r="BV288" s="147"/>
      <c r="BW288" s="147"/>
      <c r="BX288" s="147"/>
      <c r="BY288" s="147"/>
      <c r="BZ288" s="147"/>
      <c r="CA288" s="147"/>
      <c r="CB288" s="147"/>
      <c r="CC288" s="147"/>
      <c r="CD288" s="147"/>
      <c r="CE288" s="147"/>
      <c r="CF288" s="147"/>
      <c r="CG288" s="147"/>
      <c r="CH288" s="147"/>
      <c r="CI288" s="147"/>
      <c r="CJ288" s="147"/>
      <c r="CK288" s="147"/>
      <c r="CL288" s="147"/>
      <c r="CM288" s="147"/>
      <c r="CN288" s="147"/>
      <c r="CO288" s="147"/>
      <c r="CP288" s="147"/>
      <c r="CQ288" s="147"/>
      <c r="CR288" s="147"/>
      <c r="CS288" s="147"/>
      <c r="CT288" s="147"/>
      <c r="CU288" s="147"/>
      <c r="CV288" s="147"/>
      <c r="CW288" s="147"/>
      <c r="CX288" s="147"/>
      <c r="CY288" s="147"/>
      <c r="CZ288" s="147"/>
      <c r="DA288" s="147"/>
      <c r="DB288" s="147"/>
      <c r="DC288" s="147"/>
      <c r="DD288" s="147"/>
      <c r="DE288" s="147"/>
      <c r="DF288" s="147"/>
      <c r="DG288" s="147"/>
      <c r="DH288" s="147"/>
      <c r="DI288" s="147"/>
      <c r="DJ288" s="147"/>
      <c r="DK288" s="147"/>
      <c r="DL288" s="147"/>
      <c r="DM288" s="147"/>
      <c r="DN288" s="147"/>
      <c r="DO288" s="147"/>
      <c r="DP288" s="147"/>
      <c r="DQ288" s="147"/>
      <c r="DR288" s="147"/>
      <c r="DS288" s="147"/>
      <c r="DT288" s="147"/>
      <c r="DU288" s="147"/>
      <c r="DV288" s="147"/>
      <c r="DW288" s="147"/>
      <c r="DX288" s="147"/>
      <c r="DY288" s="147"/>
      <c r="DZ288" s="147"/>
      <c r="EA288" s="147"/>
      <c r="EB288" s="147"/>
      <c r="EC288" s="147"/>
      <c r="ED288" s="147"/>
      <c r="EE288" s="147"/>
      <c r="EF288" s="147"/>
      <c r="EG288" s="147"/>
      <c r="EH288" s="147"/>
      <c r="EI288" s="147"/>
      <c r="EJ288" s="147"/>
      <c r="EK288" s="147"/>
      <c r="EL288" s="147"/>
      <c r="EM288" s="147"/>
      <c r="EN288" s="147"/>
      <c r="EO288" s="147"/>
      <c r="EP288" s="147"/>
      <c r="EQ288" s="147"/>
      <c r="ER288" s="147"/>
      <c r="ES288" s="147"/>
      <c r="ET288" s="147"/>
      <c r="EU288" s="147"/>
      <c r="EV288" s="147"/>
      <c r="EW288" s="147"/>
      <c r="EX288" s="147"/>
      <c r="EY288" s="147"/>
      <c r="EZ288" s="147"/>
      <c r="FA288" s="147"/>
      <c r="FB288" s="147"/>
      <c r="FC288" s="147"/>
      <c r="FD288" s="147"/>
      <c r="FE288" s="147"/>
      <c r="FF288" s="147"/>
      <c r="FG288" s="147"/>
      <c r="FH288" s="147"/>
      <c r="FI288" s="147"/>
      <c r="FJ288" s="147"/>
      <c r="FK288" s="147"/>
      <c r="FL288" s="147"/>
      <c r="FM288" s="147"/>
      <c r="FN288" s="147"/>
      <c r="FO288" s="147"/>
      <c r="FP288" s="147"/>
      <c r="FQ288" s="147"/>
      <c r="FR288" s="147"/>
      <c r="FS288" s="147"/>
      <c r="FT288" s="147"/>
      <c r="FU288" s="147"/>
      <c r="FV288" s="147"/>
      <c r="FW288" s="147"/>
      <c r="FX288" s="147"/>
      <c r="FY288" s="147"/>
      <c r="FZ288" s="147"/>
      <c r="GA288" s="147"/>
      <c r="GB288" s="147"/>
      <c r="GC288" s="147"/>
      <c r="GD288" s="147"/>
      <c r="GE288" s="147"/>
      <c r="GF288" s="147"/>
      <c r="GG288" s="147"/>
      <c r="GH288" s="147"/>
      <c r="GI288" s="147"/>
      <c r="GJ288" s="147"/>
      <c r="GK288" s="147"/>
      <c r="GL288" s="147"/>
      <c r="GM288" s="147"/>
      <c r="GN288" s="147"/>
      <c r="GO288" s="147"/>
      <c r="GP288" s="147"/>
      <c r="GQ288" s="147"/>
      <c r="GR288" s="147"/>
      <c r="GS288" s="147"/>
      <c r="GT288" s="147"/>
      <c r="GU288" s="147"/>
      <c r="GV288" s="147"/>
      <c r="GW288" s="147"/>
      <c r="GX288" s="147"/>
      <c r="GY288" s="147"/>
      <c r="GZ288" s="147"/>
      <c r="HA288" s="147"/>
      <c r="HB288" s="147"/>
      <c r="HC288" s="147"/>
      <c r="HD288" s="147"/>
      <c r="HE288" s="147"/>
      <c r="HF288" s="147"/>
      <c r="HG288" s="147"/>
      <c r="HH288" s="147"/>
      <c r="HI288" s="147"/>
      <c r="HJ288" s="147"/>
      <c r="HK288" s="147"/>
      <c r="HL288" s="147"/>
      <c r="HM288" s="147"/>
      <c r="HN288" s="147"/>
      <c r="HO288" s="147"/>
      <c r="HP288" s="147"/>
      <c r="HQ288" s="147"/>
      <c r="HR288" s="147"/>
      <c r="HS288" s="147"/>
      <c r="HT288" s="147"/>
      <c r="HU288" s="147"/>
      <c r="HV288" s="147"/>
      <c r="HW288" s="147"/>
      <c r="HX288" s="147"/>
      <c r="HY288" s="147"/>
      <c r="HZ288" s="147"/>
      <c r="IA288" s="147"/>
      <c r="IB288" s="147"/>
      <c r="IC288" s="147"/>
      <c r="ID288" s="147"/>
      <c r="IE288" s="147"/>
      <c r="IF288" s="147"/>
      <c r="IG288" s="147"/>
      <c r="IH288" s="147"/>
      <c r="II288" s="147"/>
      <c r="IJ288" s="147"/>
      <c r="IK288" s="147"/>
      <c r="IL288" s="147"/>
      <c r="IM288" s="147"/>
      <c r="IN288" s="147"/>
      <c r="IO288" s="147"/>
      <c r="IP288" s="147"/>
      <c r="IQ288" s="147"/>
    </row>
    <row r="289" spans="1:8" x14ac:dyDescent="0.2">
      <c r="A289" s="135" t="s">
        <v>38</v>
      </c>
      <c r="B289" s="134">
        <v>215</v>
      </c>
      <c r="C289" s="134">
        <v>7.0000000000000007E-2</v>
      </c>
      <c r="D289" s="134">
        <v>0.02</v>
      </c>
      <c r="E289" s="134">
        <v>15</v>
      </c>
      <c r="F289" s="134">
        <v>60</v>
      </c>
      <c r="G289" s="134" t="s">
        <v>39</v>
      </c>
      <c r="H289" s="130" t="s">
        <v>40</v>
      </c>
    </row>
    <row r="290" spans="1:8" x14ac:dyDescent="0.2">
      <c r="A290" s="141" t="s">
        <v>27</v>
      </c>
      <c r="B290" s="129">
        <f t="shared" ref="B290:F290" si="46">SUM(B287:B289)</f>
        <v>415</v>
      </c>
      <c r="C290" s="129">
        <f t="shared" si="46"/>
        <v>8.75</v>
      </c>
      <c r="D290" s="129">
        <f t="shared" si="46"/>
        <v>9.9099999999999984</v>
      </c>
      <c r="E290" s="129">
        <f t="shared" si="46"/>
        <v>70.33</v>
      </c>
      <c r="F290" s="129">
        <f t="shared" si="46"/>
        <v>399.98</v>
      </c>
      <c r="G290" s="129"/>
      <c r="H290" s="130"/>
    </row>
    <row r="291" spans="1:8" x14ac:dyDescent="0.2">
      <c r="A291" s="141" t="s">
        <v>125</v>
      </c>
      <c r="B291" s="129">
        <f t="shared" ref="B291:E291" si="47">SUM(B277,B285,B290)</f>
        <v>1820</v>
      </c>
      <c r="C291" s="129">
        <f t="shared" si="47"/>
        <v>54.09</v>
      </c>
      <c r="D291" s="129">
        <f t="shared" si="47"/>
        <v>64.61999999999999</v>
      </c>
      <c r="E291" s="129">
        <f t="shared" si="47"/>
        <v>303.27999999999997</v>
      </c>
      <c r="F291" s="129">
        <f>SUM(F277,F285,F290)</f>
        <v>2012.42</v>
      </c>
      <c r="G291" s="129"/>
      <c r="H291" s="130"/>
    </row>
  </sheetData>
  <mergeCells count="97">
    <mergeCell ref="A271:H271"/>
    <mergeCell ref="A278:H278"/>
    <mergeCell ref="A286:H286"/>
    <mergeCell ref="A246:H246"/>
    <mergeCell ref="A252:H252"/>
    <mergeCell ref="A262:H262"/>
    <mergeCell ref="A268:H268"/>
    <mergeCell ref="A269:A270"/>
    <mergeCell ref="B269:F269"/>
    <mergeCell ref="G269:G270"/>
    <mergeCell ref="H269:H270"/>
    <mergeCell ref="A223:H223"/>
    <mergeCell ref="A229:H229"/>
    <mergeCell ref="A237:H237"/>
    <mergeCell ref="A243:H243"/>
    <mergeCell ref="A244:A245"/>
    <mergeCell ref="B244:F244"/>
    <mergeCell ref="G244:G245"/>
    <mergeCell ref="H244:H245"/>
    <mergeCell ref="A197:H197"/>
    <mergeCell ref="A205:H205"/>
    <mergeCell ref="A214:H214"/>
    <mergeCell ref="A220:H220"/>
    <mergeCell ref="A221:A222"/>
    <mergeCell ref="B221:F221"/>
    <mergeCell ref="G221:G222"/>
    <mergeCell ref="H221:H222"/>
    <mergeCell ref="A173:H173"/>
    <mergeCell ref="A179:H179"/>
    <mergeCell ref="A188:H188"/>
    <mergeCell ref="A194:H194"/>
    <mergeCell ref="A195:A196"/>
    <mergeCell ref="B195:F195"/>
    <mergeCell ref="G195:G196"/>
    <mergeCell ref="H195:H196"/>
    <mergeCell ref="A150:H150"/>
    <mergeCell ref="A156:H156"/>
    <mergeCell ref="A164:H164"/>
    <mergeCell ref="A170:H170"/>
    <mergeCell ref="A171:A172"/>
    <mergeCell ref="B171:F171"/>
    <mergeCell ref="G171:G172"/>
    <mergeCell ref="H171:H172"/>
    <mergeCell ref="A125:H125"/>
    <mergeCell ref="A131:H131"/>
    <mergeCell ref="A140:H140"/>
    <mergeCell ref="A146:H146"/>
    <mergeCell ref="A147:H147"/>
    <mergeCell ref="A148:A149"/>
    <mergeCell ref="B148:F148"/>
    <mergeCell ref="G148:G149"/>
    <mergeCell ref="H148:H149"/>
    <mergeCell ref="A101:H101"/>
    <mergeCell ref="A108:H108"/>
    <mergeCell ref="A116:H116"/>
    <mergeCell ref="A122:H122"/>
    <mergeCell ref="A123:A124"/>
    <mergeCell ref="B123:F123"/>
    <mergeCell ref="G123:G124"/>
    <mergeCell ref="H123:H124"/>
    <mergeCell ref="A78:H78"/>
    <mergeCell ref="A83:H83"/>
    <mergeCell ref="A92:H92"/>
    <mergeCell ref="A98:H98"/>
    <mergeCell ref="A99:A100"/>
    <mergeCell ref="B99:F99"/>
    <mergeCell ref="G99:G100"/>
    <mergeCell ref="H99:H100"/>
    <mergeCell ref="A54:H54"/>
    <mergeCell ref="A61:H61"/>
    <mergeCell ref="A69:H69"/>
    <mergeCell ref="A75:H75"/>
    <mergeCell ref="A76:A77"/>
    <mergeCell ref="B76:F76"/>
    <mergeCell ref="G76:G77"/>
    <mergeCell ref="H76:H77"/>
    <mergeCell ref="A30:H30"/>
    <mergeCell ref="A36:H36"/>
    <mergeCell ref="A45:H45"/>
    <mergeCell ref="A51:H51"/>
    <mergeCell ref="A52:A53"/>
    <mergeCell ref="B52:F52"/>
    <mergeCell ref="G52:G53"/>
    <mergeCell ref="H52:H53"/>
    <mergeCell ref="A4:H4"/>
    <mergeCell ref="A11:H11"/>
    <mergeCell ref="A21:H21"/>
    <mergeCell ref="A27:H27"/>
    <mergeCell ref="A28:A29"/>
    <mergeCell ref="B28:F28"/>
    <mergeCell ref="G28:G29"/>
    <mergeCell ref="H28:H29"/>
    <mergeCell ref="A1:H1"/>
    <mergeCell ref="A2:A3"/>
    <mergeCell ref="B2:F2"/>
    <mergeCell ref="G2:G3"/>
    <mergeCell ref="H2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115"/>
  <sheetViews>
    <sheetView zoomScale="130" zoomScaleNormal="130" workbookViewId="0">
      <selection activeCell="A109" sqref="A109:XFD109"/>
    </sheetView>
  </sheetViews>
  <sheetFormatPr defaultColWidth="9.28515625" defaultRowHeight="12" x14ac:dyDescent="0.25"/>
  <cols>
    <col min="1" max="1" width="33" style="78" customWidth="1"/>
    <col min="2" max="2" width="9.28515625" style="63"/>
    <col min="3" max="4" width="7.7109375" style="65" customWidth="1"/>
    <col min="5" max="5" width="9.85546875" style="65" customWidth="1"/>
    <col min="6" max="6" width="7.5703125" style="65" customWidth="1"/>
    <col min="7" max="7" width="7.28515625" style="82" customWidth="1"/>
    <col min="8" max="8" width="16.28515625" style="63" customWidth="1"/>
    <col min="9" max="256" width="9.28515625" style="1"/>
    <col min="257" max="257" width="33" style="1" customWidth="1"/>
    <col min="258" max="258" width="9.28515625" style="1"/>
    <col min="259" max="260" width="7.7109375" style="1" customWidth="1"/>
    <col min="261" max="261" width="9.85546875" style="1" customWidth="1"/>
    <col min="262" max="262" width="7.5703125" style="1" customWidth="1"/>
    <col min="263" max="263" width="7.28515625" style="1" customWidth="1"/>
    <col min="264" max="264" width="16.28515625" style="1" customWidth="1"/>
    <col min="265" max="512" width="9.28515625" style="1"/>
    <col min="513" max="513" width="33" style="1" customWidth="1"/>
    <col min="514" max="514" width="9.28515625" style="1"/>
    <col min="515" max="516" width="7.7109375" style="1" customWidth="1"/>
    <col min="517" max="517" width="9.85546875" style="1" customWidth="1"/>
    <col min="518" max="518" width="7.5703125" style="1" customWidth="1"/>
    <col min="519" max="519" width="7.28515625" style="1" customWidth="1"/>
    <col min="520" max="520" width="16.28515625" style="1" customWidth="1"/>
    <col min="521" max="768" width="9.28515625" style="1"/>
    <col min="769" max="769" width="33" style="1" customWidth="1"/>
    <col min="770" max="770" width="9.28515625" style="1"/>
    <col min="771" max="772" width="7.7109375" style="1" customWidth="1"/>
    <col min="773" max="773" width="9.85546875" style="1" customWidth="1"/>
    <col min="774" max="774" width="7.5703125" style="1" customWidth="1"/>
    <col min="775" max="775" width="7.28515625" style="1" customWidth="1"/>
    <col min="776" max="776" width="16.28515625" style="1" customWidth="1"/>
    <col min="777" max="1024" width="9.28515625" style="1"/>
    <col min="1025" max="1025" width="33" style="1" customWidth="1"/>
    <col min="1026" max="1026" width="9.28515625" style="1"/>
    <col min="1027" max="1028" width="7.7109375" style="1" customWidth="1"/>
    <col min="1029" max="1029" width="9.85546875" style="1" customWidth="1"/>
    <col min="1030" max="1030" width="7.5703125" style="1" customWidth="1"/>
    <col min="1031" max="1031" width="7.28515625" style="1" customWidth="1"/>
    <col min="1032" max="1032" width="16.28515625" style="1" customWidth="1"/>
    <col min="1033" max="1280" width="9.28515625" style="1"/>
    <col min="1281" max="1281" width="33" style="1" customWidth="1"/>
    <col min="1282" max="1282" width="9.28515625" style="1"/>
    <col min="1283" max="1284" width="7.7109375" style="1" customWidth="1"/>
    <col min="1285" max="1285" width="9.85546875" style="1" customWidth="1"/>
    <col min="1286" max="1286" width="7.5703125" style="1" customWidth="1"/>
    <col min="1287" max="1287" width="7.28515625" style="1" customWidth="1"/>
    <col min="1288" max="1288" width="16.28515625" style="1" customWidth="1"/>
    <col min="1289" max="1536" width="9.28515625" style="1"/>
    <col min="1537" max="1537" width="33" style="1" customWidth="1"/>
    <col min="1538" max="1538" width="9.28515625" style="1"/>
    <col min="1539" max="1540" width="7.7109375" style="1" customWidth="1"/>
    <col min="1541" max="1541" width="9.85546875" style="1" customWidth="1"/>
    <col min="1542" max="1542" width="7.5703125" style="1" customWidth="1"/>
    <col min="1543" max="1543" width="7.28515625" style="1" customWidth="1"/>
    <col min="1544" max="1544" width="16.28515625" style="1" customWidth="1"/>
    <col min="1545" max="1792" width="9.28515625" style="1"/>
    <col min="1793" max="1793" width="33" style="1" customWidth="1"/>
    <col min="1794" max="1794" width="9.28515625" style="1"/>
    <col min="1795" max="1796" width="7.7109375" style="1" customWidth="1"/>
    <col min="1797" max="1797" width="9.85546875" style="1" customWidth="1"/>
    <col min="1798" max="1798" width="7.5703125" style="1" customWidth="1"/>
    <col min="1799" max="1799" width="7.28515625" style="1" customWidth="1"/>
    <col min="1800" max="1800" width="16.28515625" style="1" customWidth="1"/>
    <col min="1801" max="2048" width="9.28515625" style="1"/>
    <col min="2049" max="2049" width="33" style="1" customWidth="1"/>
    <col min="2050" max="2050" width="9.28515625" style="1"/>
    <col min="2051" max="2052" width="7.7109375" style="1" customWidth="1"/>
    <col min="2053" max="2053" width="9.85546875" style="1" customWidth="1"/>
    <col min="2054" max="2054" width="7.5703125" style="1" customWidth="1"/>
    <col min="2055" max="2055" width="7.28515625" style="1" customWidth="1"/>
    <col min="2056" max="2056" width="16.28515625" style="1" customWidth="1"/>
    <col min="2057" max="2304" width="9.28515625" style="1"/>
    <col min="2305" max="2305" width="33" style="1" customWidth="1"/>
    <col min="2306" max="2306" width="9.28515625" style="1"/>
    <col min="2307" max="2308" width="7.7109375" style="1" customWidth="1"/>
    <col min="2309" max="2309" width="9.85546875" style="1" customWidth="1"/>
    <col min="2310" max="2310" width="7.5703125" style="1" customWidth="1"/>
    <col min="2311" max="2311" width="7.28515625" style="1" customWidth="1"/>
    <col min="2312" max="2312" width="16.28515625" style="1" customWidth="1"/>
    <col min="2313" max="2560" width="9.28515625" style="1"/>
    <col min="2561" max="2561" width="33" style="1" customWidth="1"/>
    <col min="2562" max="2562" width="9.28515625" style="1"/>
    <col min="2563" max="2564" width="7.7109375" style="1" customWidth="1"/>
    <col min="2565" max="2565" width="9.85546875" style="1" customWidth="1"/>
    <col min="2566" max="2566" width="7.5703125" style="1" customWidth="1"/>
    <col min="2567" max="2567" width="7.28515625" style="1" customWidth="1"/>
    <col min="2568" max="2568" width="16.28515625" style="1" customWidth="1"/>
    <col min="2569" max="2816" width="9.28515625" style="1"/>
    <col min="2817" max="2817" width="33" style="1" customWidth="1"/>
    <col min="2818" max="2818" width="9.28515625" style="1"/>
    <col min="2819" max="2820" width="7.7109375" style="1" customWidth="1"/>
    <col min="2821" max="2821" width="9.85546875" style="1" customWidth="1"/>
    <col min="2822" max="2822" width="7.5703125" style="1" customWidth="1"/>
    <col min="2823" max="2823" width="7.28515625" style="1" customWidth="1"/>
    <col min="2824" max="2824" width="16.28515625" style="1" customWidth="1"/>
    <col min="2825" max="3072" width="9.28515625" style="1"/>
    <col min="3073" max="3073" width="33" style="1" customWidth="1"/>
    <col min="3074" max="3074" width="9.28515625" style="1"/>
    <col min="3075" max="3076" width="7.7109375" style="1" customWidth="1"/>
    <col min="3077" max="3077" width="9.85546875" style="1" customWidth="1"/>
    <col min="3078" max="3078" width="7.5703125" style="1" customWidth="1"/>
    <col min="3079" max="3079" width="7.28515625" style="1" customWidth="1"/>
    <col min="3080" max="3080" width="16.28515625" style="1" customWidth="1"/>
    <col min="3081" max="3328" width="9.28515625" style="1"/>
    <col min="3329" max="3329" width="33" style="1" customWidth="1"/>
    <col min="3330" max="3330" width="9.28515625" style="1"/>
    <col min="3331" max="3332" width="7.7109375" style="1" customWidth="1"/>
    <col min="3333" max="3333" width="9.85546875" style="1" customWidth="1"/>
    <col min="3334" max="3334" width="7.5703125" style="1" customWidth="1"/>
    <col min="3335" max="3335" width="7.28515625" style="1" customWidth="1"/>
    <col min="3336" max="3336" width="16.28515625" style="1" customWidth="1"/>
    <col min="3337" max="3584" width="9.28515625" style="1"/>
    <col min="3585" max="3585" width="33" style="1" customWidth="1"/>
    <col min="3586" max="3586" width="9.28515625" style="1"/>
    <col min="3587" max="3588" width="7.7109375" style="1" customWidth="1"/>
    <col min="3589" max="3589" width="9.85546875" style="1" customWidth="1"/>
    <col min="3590" max="3590" width="7.5703125" style="1" customWidth="1"/>
    <col min="3591" max="3591" width="7.28515625" style="1" customWidth="1"/>
    <col min="3592" max="3592" width="16.28515625" style="1" customWidth="1"/>
    <col min="3593" max="3840" width="9.28515625" style="1"/>
    <col min="3841" max="3841" width="33" style="1" customWidth="1"/>
    <col min="3842" max="3842" width="9.28515625" style="1"/>
    <col min="3843" max="3844" width="7.7109375" style="1" customWidth="1"/>
    <col min="3845" max="3845" width="9.85546875" style="1" customWidth="1"/>
    <col min="3846" max="3846" width="7.5703125" style="1" customWidth="1"/>
    <col min="3847" max="3847" width="7.28515625" style="1" customWidth="1"/>
    <col min="3848" max="3848" width="16.28515625" style="1" customWidth="1"/>
    <col min="3849" max="4096" width="9.28515625" style="1"/>
    <col min="4097" max="4097" width="33" style="1" customWidth="1"/>
    <col min="4098" max="4098" width="9.28515625" style="1"/>
    <col min="4099" max="4100" width="7.7109375" style="1" customWidth="1"/>
    <col min="4101" max="4101" width="9.85546875" style="1" customWidth="1"/>
    <col min="4102" max="4102" width="7.5703125" style="1" customWidth="1"/>
    <col min="4103" max="4103" width="7.28515625" style="1" customWidth="1"/>
    <col min="4104" max="4104" width="16.28515625" style="1" customWidth="1"/>
    <col min="4105" max="4352" width="9.28515625" style="1"/>
    <col min="4353" max="4353" width="33" style="1" customWidth="1"/>
    <col min="4354" max="4354" width="9.28515625" style="1"/>
    <col min="4355" max="4356" width="7.7109375" style="1" customWidth="1"/>
    <col min="4357" max="4357" width="9.85546875" style="1" customWidth="1"/>
    <col min="4358" max="4358" width="7.5703125" style="1" customWidth="1"/>
    <col min="4359" max="4359" width="7.28515625" style="1" customWidth="1"/>
    <col min="4360" max="4360" width="16.28515625" style="1" customWidth="1"/>
    <col min="4361" max="4608" width="9.28515625" style="1"/>
    <col min="4609" max="4609" width="33" style="1" customWidth="1"/>
    <col min="4610" max="4610" width="9.28515625" style="1"/>
    <col min="4611" max="4612" width="7.7109375" style="1" customWidth="1"/>
    <col min="4613" max="4613" width="9.85546875" style="1" customWidth="1"/>
    <col min="4614" max="4614" width="7.5703125" style="1" customWidth="1"/>
    <col min="4615" max="4615" width="7.28515625" style="1" customWidth="1"/>
    <col min="4616" max="4616" width="16.28515625" style="1" customWidth="1"/>
    <col min="4617" max="4864" width="9.28515625" style="1"/>
    <col min="4865" max="4865" width="33" style="1" customWidth="1"/>
    <col min="4866" max="4866" width="9.28515625" style="1"/>
    <col min="4867" max="4868" width="7.7109375" style="1" customWidth="1"/>
    <col min="4869" max="4869" width="9.85546875" style="1" customWidth="1"/>
    <col min="4870" max="4870" width="7.5703125" style="1" customWidth="1"/>
    <col min="4871" max="4871" width="7.28515625" style="1" customWidth="1"/>
    <col min="4872" max="4872" width="16.28515625" style="1" customWidth="1"/>
    <col min="4873" max="5120" width="9.28515625" style="1"/>
    <col min="5121" max="5121" width="33" style="1" customWidth="1"/>
    <col min="5122" max="5122" width="9.28515625" style="1"/>
    <col min="5123" max="5124" width="7.7109375" style="1" customWidth="1"/>
    <col min="5125" max="5125" width="9.85546875" style="1" customWidth="1"/>
    <col min="5126" max="5126" width="7.5703125" style="1" customWidth="1"/>
    <col min="5127" max="5127" width="7.28515625" style="1" customWidth="1"/>
    <col min="5128" max="5128" width="16.28515625" style="1" customWidth="1"/>
    <col min="5129" max="5376" width="9.28515625" style="1"/>
    <col min="5377" max="5377" width="33" style="1" customWidth="1"/>
    <col min="5378" max="5378" width="9.28515625" style="1"/>
    <col min="5379" max="5380" width="7.7109375" style="1" customWidth="1"/>
    <col min="5381" max="5381" width="9.85546875" style="1" customWidth="1"/>
    <col min="5382" max="5382" width="7.5703125" style="1" customWidth="1"/>
    <col min="5383" max="5383" width="7.28515625" style="1" customWidth="1"/>
    <col min="5384" max="5384" width="16.28515625" style="1" customWidth="1"/>
    <col min="5385" max="5632" width="9.28515625" style="1"/>
    <col min="5633" max="5633" width="33" style="1" customWidth="1"/>
    <col min="5634" max="5634" width="9.28515625" style="1"/>
    <col min="5635" max="5636" width="7.7109375" style="1" customWidth="1"/>
    <col min="5637" max="5637" width="9.85546875" style="1" customWidth="1"/>
    <col min="5638" max="5638" width="7.5703125" style="1" customWidth="1"/>
    <col min="5639" max="5639" width="7.28515625" style="1" customWidth="1"/>
    <col min="5640" max="5640" width="16.28515625" style="1" customWidth="1"/>
    <col min="5641" max="5888" width="9.28515625" style="1"/>
    <col min="5889" max="5889" width="33" style="1" customWidth="1"/>
    <col min="5890" max="5890" width="9.28515625" style="1"/>
    <col min="5891" max="5892" width="7.7109375" style="1" customWidth="1"/>
    <col min="5893" max="5893" width="9.85546875" style="1" customWidth="1"/>
    <col min="5894" max="5894" width="7.5703125" style="1" customWidth="1"/>
    <col min="5895" max="5895" width="7.28515625" style="1" customWidth="1"/>
    <col min="5896" max="5896" width="16.28515625" style="1" customWidth="1"/>
    <col min="5897" max="6144" width="9.28515625" style="1"/>
    <col min="6145" max="6145" width="33" style="1" customWidth="1"/>
    <col min="6146" max="6146" width="9.28515625" style="1"/>
    <col min="6147" max="6148" width="7.7109375" style="1" customWidth="1"/>
    <col min="6149" max="6149" width="9.85546875" style="1" customWidth="1"/>
    <col min="6150" max="6150" width="7.5703125" style="1" customWidth="1"/>
    <col min="6151" max="6151" width="7.28515625" style="1" customWidth="1"/>
    <col min="6152" max="6152" width="16.28515625" style="1" customWidth="1"/>
    <col min="6153" max="6400" width="9.28515625" style="1"/>
    <col min="6401" max="6401" width="33" style="1" customWidth="1"/>
    <col min="6402" max="6402" width="9.28515625" style="1"/>
    <col min="6403" max="6404" width="7.7109375" style="1" customWidth="1"/>
    <col min="6405" max="6405" width="9.85546875" style="1" customWidth="1"/>
    <col min="6406" max="6406" width="7.5703125" style="1" customWidth="1"/>
    <col min="6407" max="6407" width="7.28515625" style="1" customWidth="1"/>
    <col min="6408" max="6408" width="16.28515625" style="1" customWidth="1"/>
    <col min="6409" max="6656" width="9.28515625" style="1"/>
    <col min="6657" max="6657" width="33" style="1" customWidth="1"/>
    <col min="6658" max="6658" width="9.28515625" style="1"/>
    <col min="6659" max="6660" width="7.7109375" style="1" customWidth="1"/>
    <col min="6661" max="6661" width="9.85546875" style="1" customWidth="1"/>
    <col min="6662" max="6662" width="7.5703125" style="1" customWidth="1"/>
    <col min="6663" max="6663" width="7.28515625" style="1" customWidth="1"/>
    <col min="6664" max="6664" width="16.28515625" style="1" customWidth="1"/>
    <col min="6665" max="6912" width="9.28515625" style="1"/>
    <col min="6913" max="6913" width="33" style="1" customWidth="1"/>
    <col min="6914" max="6914" width="9.28515625" style="1"/>
    <col min="6915" max="6916" width="7.7109375" style="1" customWidth="1"/>
    <col min="6917" max="6917" width="9.85546875" style="1" customWidth="1"/>
    <col min="6918" max="6918" width="7.5703125" style="1" customWidth="1"/>
    <col min="6919" max="6919" width="7.28515625" style="1" customWidth="1"/>
    <col min="6920" max="6920" width="16.28515625" style="1" customWidth="1"/>
    <col min="6921" max="7168" width="9.28515625" style="1"/>
    <col min="7169" max="7169" width="33" style="1" customWidth="1"/>
    <col min="7170" max="7170" width="9.28515625" style="1"/>
    <col min="7171" max="7172" width="7.7109375" style="1" customWidth="1"/>
    <col min="7173" max="7173" width="9.85546875" style="1" customWidth="1"/>
    <col min="7174" max="7174" width="7.5703125" style="1" customWidth="1"/>
    <col min="7175" max="7175" width="7.28515625" style="1" customWidth="1"/>
    <col min="7176" max="7176" width="16.28515625" style="1" customWidth="1"/>
    <col min="7177" max="7424" width="9.28515625" style="1"/>
    <col min="7425" max="7425" width="33" style="1" customWidth="1"/>
    <col min="7426" max="7426" width="9.28515625" style="1"/>
    <col min="7427" max="7428" width="7.7109375" style="1" customWidth="1"/>
    <col min="7429" max="7429" width="9.85546875" style="1" customWidth="1"/>
    <col min="7430" max="7430" width="7.5703125" style="1" customWidth="1"/>
    <col min="7431" max="7431" width="7.28515625" style="1" customWidth="1"/>
    <col min="7432" max="7432" width="16.28515625" style="1" customWidth="1"/>
    <col min="7433" max="7680" width="9.28515625" style="1"/>
    <col min="7681" max="7681" width="33" style="1" customWidth="1"/>
    <col min="7682" max="7682" width="9.28515625" style="1"/>
    <col min="7683" max="7684" width="7.7109375" style="1" customWidth="1"/>
    <col min="7685" max="7685" width="9.85546875" style="1" customWidth="1"/>
    <col min="7686" max="7686" width="7.5703125" style="1" customWidth="1"/>
    <col min="7687" max="7687" width="7.28515625" style="1" customWidth="1"/>
    <col min="7688" max="7688" width="16.28515625" style="1" customWidth="1"/>
    <col min="7689" max="7936" width="9.28515625" style="1"/>
    <col min="7937" max="7937" width="33" style="1" customWidth="1"/>
    <col min="7938" max="7938" width="9.28515625" style="1"/>
    <col min="7939" max="7940" width="7.7109375" style="1" customWidth="1"/>
    <col min="7941" max="7941" width="9.85546875" style="1" customWidth="1"/>
    <col min="7942" max="7942" width="7.5703125" style="1" customWidth="1"/>
    <col min="7943" max="7943" width="7.28515625" style="1" customWidth="1"/>
    <col min="7944" max="7944" width="16.28515625" style="1" customWidth="1"/>
    <col min="7945" max="8192" width="9.28515625" style="1"/>
    <col min="8193" max="8193" width="33" style="1" customWidth="1"/>
    <col min="8194" max="8194" width="9.28515625" style="1"/>
    <col min="8195" max="8196" width="7.7109375" style="1" customWidth="1"/>
    <col min="8197" max="8197" width="9.85546875" style="1" customWidth="1"/>
    <col min="8198" max="8198" width="7.5703125" style="1" customWidth="1"/>
    <col min="8199" max="8199" width="7.28515625" style="1" customWidth="1"/>
    <col min="8200" max="8200" width="16.28515625" style="1" customWidth="1"/>
    <col min="8201" max="8448" width="9.28515625" style="1"/>
    <col min="8449" max="8449" width="33" style="1" customWidth="1"/>
    <col min="8450" max="8450" width="9.28515625" style="1"/>
    <col min="8451" max="8452" width="7.7109375" style="1" customWidth="1"/>
    <col min="8453" max="8453" width="9.85546875" style="1" customWidth="1"/>
    <col min="8454" max="8454" width="7.5703125" style="1" customWidth="1"/>
    <col min="8455" max="8455" width="7.28515625" style="1" customWidth="1"/>
    <col min="8456" max="8456" width="16.28515625" style="1" customWidth="1"/>
    <col min="8457" max="8704" width="9.28515625" style="1"/>
    <col min="8705" max="8705" width="33" style="1" customWidth="1"/>
    <col min="8706" max="8706" width="9.28515625" style="1"/>
    <col min="8707" max="8708" width="7.7109375" style="1" customWidth="1"/>
    <col min="8709" max="8709" width="9.85546875" style="1" customWidth="1"/>
    <col min="8710" max="8710" width="7.5703125" style="1" customWidth="1"/>
    <col min="8711" max="8711" width="7.28515625" style="1" customWidth="1"/>
    <col min="8712" max="8712" width="16.28515625" style="1" customWidth="1"/>
    <col min="8713" max="8960" width="9.28515625" style="1"/>
    <col min="8961" max="8961" width="33" style="1" customWidth="1"/>
    <col min="8962" max="8962" width="9.28515625" style="1"/>
    <col min="8963" max="8964" width="7.7109375" style="1" customWidth="1"/>
    <col min="8965" max="8965" width="9.85546875" style="1" customWidth="1"/>
    <col min="8966" max="8966" width="7.5703125" style="1" customWidth="1"/>
    <col min="8967" max="8967" width="7.28515625" style="1" customWidth="1"/>
    <col min="8968" max="8968" width="16.28515625" style="1" customWidth="1"/>
    <col min="8969" max="9216" width="9.28515625" style="1"/>
    <col min="9217" max="9217" width="33" style="1" customWidth="1"/>
    <col min="9218" max="9218" width="9.28515625" style="1"/>
    <col min="9219" max="9220" width="7.7109375" style="1" customWidth="1"/>
    <col min="9221" max="9221" width="9.85546875" style="1" customWidth="1"/>
    <col min="9222" max="9222" width="7.5703125" style="1" customWidth="1"/>
    <col min="9223" max="9223" width="7.28515625" style="1" customWidth="1"/>
    <col min="9224" max="9224" width="16.28515625" style="1" customWidth="1"/>
    <col min="9225" max="9472" width="9.28515625" style="1"/>
    <col min="9473" max="9473" width="33" style="1" customWidth="1"/>
    <col min="9474" max="9474" width="9.28515625" style="1"/>
    <col min="9475" max="9476" width="7.7109375" style="1" customWidth="1"/>
    <col min="9477" max="9477" width="9.85546875" style="1" customWidth="1"/>
    <col min="9478" max="9478" width="7.5703125" style="1" customWidth="1"/>
    <col min="9479" max="9479" width="7.28515625" style="1" customWidth="1"/>
    <col min="9480" max="9480" width="16.28515625" style="1" customWidth="1"/>
    <col min="9481" max="9728" width="9.28515625" style="1"/>
    <col min="9729" max="9729" width="33" style="1" customWidth="1"/>
    <col min="9730" max="9730" width="9.28515625" style="1"/>
    <col min="9731" max="9732" width="7.7109375" style="1" customWidth="1"/>
    <col min="9733" max="9733" width="9.85546875" style="1" customWidth="1"/>
    <col min="9734" max="9734" width="7.5703125" style="1" customWidth="1"/>
    <col min="9735" max="9735" width="7.28515625" style="1" customWidth="1"/>
    <col min="9736" max="9736" width="16.28515625" style="1" customWidth="1"/>
    <col min="9737" max="9984" width="9.28515625" style="1"/>
    <col min="9985" max="9985" width="33" style="1" customWidth="1"/>
    <col min="9986" max="9986" width="9.28515625" style="1"/>
    <col min="9987" max="9988" width="7.7109375" style="1" customWidth="1"/>
    <col min="9989" max="9989" width="9.85546875" style="1" customWidth="1"/>
    <col min="9990" max="9990" width="7.5703125" style="1" customWidth="1"/>
    <col min="9991" max="9991" width="7.28515625" style="1" customWidth="1"/>
    <col min="9992" max="9992" width="16.28515625" style="1" customWidth="1"/>
    <col min="9993" max="10240" width="9.28515625" style="1"/>
    <col min="10241" max="10241" width="33" style="1" customWidth="1"/>
    <col min="10242" max="10242" width="9.28515625" style="1"/>
    <col min="10243" max="10244" width="7.7109375" style="1" customWidth="1"/>
    <col min="10245" max="10245" width="9.85546875" style="1" customWidth="1"/>
    <col min="10246" max="10246" width="7.5703125" style="1" customWidth="1"/>
    <col min="10247" max="10247" width="7.28515625" style="1" customWidth="1"/>
    <col min="10248" max="10248" width="16.28515625" style="1" customWidth="1"/>
    <col min="10249" max="10496" width="9.28515625" style="1"/>
    <col min="10497" max="10497" width="33" style="1" customWidth="1"/>
    <col min="10498" max="10498" width="9.28515625" style="1"/>
    <col min="10499" max="10500" width="7.7109375" style="1" customWidth="1"/>
    <col min="10501" max="10501" width="9.85546875" style="1" customWidth="1"/>
    <col min="10502" max="10502" width="7.5703125" style="1" customWidth="1"/>
    <col min="10503" max="10503" width="7.28515625" style="1" customWidth="1"/>
    <col min="10504" max="10504" width="16.28515625" style="1" customWidth="1"/>
    <col min="10505" max="10752" width="9.28515625" style="1"/>
    <col min="10753" max="10753" width="33" style="1" customWidth="1"/>
    <col min="10754" max="10754" width="9.28515625" style="1"/>
    <col min="10755" max="10756" width="7.7109375" style="1" customWidth="1"/>
    <col min="10757" max="10757" width="9.85546875" style="1" customWidth="1"/>
    <col min="10758" max="10758" width="7.5703125" style="1" customWidth="1"/>
    <col min="10759" max="10759" width="7.28515625" style="1" customWidth="1"/>
    <col min="10760" max="10760" width="16.28515625" style="1" customWidth="1"/>
    <col min="10761" max="11008" width="9.28515625" style="1"/>
    <col min="11009" max="11009" width="33" style="1" customWidth="1"/>
    <col min="11010" max="11010" width="9.28515625" style="1"/>
    <col min="11011" max="11012" width="7.7109375" style="1" customWidth="1"/>
    <col min="11013" max="11013" width="9.85546875" style="1" customWidth="1"/>
    <col min="11014" max="11014" width="7.5703125" style="1" customWidth="1"/>
    <col min="11015" max="11015" width="7.28515625" style="1" customWidth="1"/>
    <col min="11016" max="11016" width="16.28515625" style="1" customWidth="1"/>
    <col min="11017" max="11264" width="9.28515625" style="1"/>
    <col min="11265" max="11265" width="33" style="1" customWidth="1"/>
    <col min="11266" max="11266" width="9.28515625" style="1"/>
    <col min="11267" max="11268" width="7.7109375" style="1" customWidth="1"/>
    <col min="11269" max="11269" width="9.85546875" style="1" customWidth="1"/>
    <col min="11270" max="11270" width="7.5703125" style="1" customWidth="1"/>
    <col min="11271" max="11271" width="7.28515625" style="1" customWidth="1"/>
    <col min="11272" max="11272" width="16.28515625" style="1" customWidth="1"/>
    <col min="11273" max="11520" width="9.28515625" style="1"/>
    <col min="11521" max="11521" width="33" style="1" customWidth="1"/>
    <col min="11522" max="11522" width="9.28515625" style="1"/>
    <col min="11523" max="11524" width="7.7109375" style="1" customWidth="1"/>
    <col min="11525" max="11525" width="9.85546875" style="1" customWidth="1"/>
    <col min="11526" max="11526" width="7.5703125" style="1" customWidth="1"/>
    <col min="11527" max="11527" width="7.28515625" style="1" customWidth="1"/>
    <col min="11528" max="11528" width="16.28515625" style="1" customWidth="1"/>
    <col min="11529" max="11776" width="9.28515625" style="1"/>
    <col min="11777" max="11777" width="33" style="1" customWidth="1"/>
    <col min="11778" max="11778" width="9.28515625" style="1"/>
    <col min="11779" max="11780" width="7.7109375" style="1" customWidth="1"/>
    <col min="11781" max="11781" width="9.85546875" style="1" customWidth="1"/>
    <col min="11782" max="11782" width="7.5703125" style="1" customWidth="1"/>
    <col min="11783" max="11783" width="7.28515625" style="1" customWidth="1"/>
    <col min="11784" max="11784" width="16.28515625" style="1" customWidth="1"/>
    <col min="11785" max="12032" width="9.28515625" style="1"/>
    <col min="12033" max="12033" width="33" style="1" customWidth="1"/>
    <col min="12034" max="12034" width="9.28515625" style="1"/>
    <col min="12035" max="12036" width="7.7109375" style="1" customWidth="1"/>
    <col min="12037" max="12037" width="9.85546875" style="1" customWidth="1"/>
    <col min="12038" max="12038" width="7.5703125" style="1" customWidth="1"/>
    <col min="12039" max="12039" width="7.28515625" style="1" customWidth="1"/>
    <col min="12040" max="12040" width="16.28515625" style="1" customWidth="1"/>
    <col min="12041" max="12288" width="9.28515625" style="1"/>
    <col min="12289" max="12289" width="33" style="1" customWidth="1"/>
    <col min="12290" max="12290" width="9.28515625" style="1"/>
    <col min="12291" max="12292" width="7.7109375" style="1" customWidth="1"/>
    <col min="12293" max="12293" width="9.85546875" style="1" customWidth="1"/>
    <col min="12294" max="12294" width="7.5703125" style="1" customWidth="1"/>
    <col min="12295" max="12295" width="7.28515625" style="1" customWidth="1"/>
    <col min="12296" max="12296" width="16.28515625" style="1" customWidth="1"/>
    <col min="12297" max="12544" width="9.28515625" style="1"/>
    <col min="12545" max="12545" width="33" style="1" customWidth="1"/>
    <col min="12546" max="12546" width="9.28515625" style="1"/>
    <col min="12547" max="12548" width="7.7109375" style="1" customWidth="1"/>
    <col min="12549" max="12549" width="9.85546875" style="1" customWidth="1"/>
    <col min="12550" max="12550" width="7.5703125" style="1" customWidth="1"/>
    <col min="12551" max="12551" width="7.28515625" style="1" customWidth="1"/>
    <col min="12552" max="12552" width="16.28515625" style="1" customWidth="1"/>
    <col min="12553" max="12800" width="9.28515625" style="1"/>
    <col min="12801" max="12801" width="33" style="1" customWidth="1"/>
    <col min="12802" max="12802" width="9.28515625" style="1"/>
    <col min="12803" max="12804" width="7.7109375" style="1" customWidth="1"/>
    <col min="12805" max="12805" width="9.85546875" style="1" customWidth="1"/>
    <col min="12806" max="12806" width="7.5703125" style="1" customWidth="1"/>
    <col min="12807" max="12807" width="7.28515625" style="1" customWidth="1"/>
    <col min="12808" max="12808" width="16.28515625" style="1" customWidth="1"/>
    <col min="12809" max="13056" width="9.28515625" style="1"/>
    <col min="13057" max="13057" width="33" style="1" customWidth="1"/>
    <col min="13058" max="13058" width="9.28515625" style="1"/>
    <col min="13059" max="13060" width="7.7109375" style="1" customWidth="1"/>
    <col min="13061" max="13061" width="9.85546875" style="1" customWidth="1"/>
    <col min="13062" max="13062" width="7.5703125" style="1" customWidth="1"/>
    <col min="13063" max="13063" width="7.28515625" style="1" customWidth="1"/>
    <col min="13064" max="13064" width="16.28515625" style="1" customWidth="1"/>
    <col min="13065" max="13312" width="9.28515625" style="1"/>
    <col min="13313" max="13313" width="33" style="1" customWidth="1"/>
    <col min="13314" max="13314" width="9.28515625" style="1"/>
    <col min="13315" max="13316" width="7.7109375" style="1" customWidth="1"/>
    <col min="13317" max="13317" width="9.85546875" style="1" customWidth="1"/>
    <col min="13318" max="13318" width="7.5703125" style="1" customWidth="1"/>
    <col min="13319" max="13319" width="7.28515625" style="1" customWidth="1"/>
    <col min="13320" max="13320" width="16.28515625" style="1" customWidth="1"/>
    <col min="13321" max="13568" width="9.28515625" style="1"/>
    <col min="13569" max="13569" width="33" style="1" customWidth="1"/>
    <col min="13570" max="13570" width="9.28515625" style="1"/>
    <col min="13571" max="13572" width="7.7109375" style="1" customWidth="1"/>
    <col min="13573" max="13573" width="9.85546875" style="1" customWidth="1"/>
    <col min="13574" max="13574" width="7.5703125" style="1" customWidth="1"/>
    <col min="13575" max="13575" width="7.28515625" style="1" customWidth="1"/>
    <col min="13576" max="13576" width="16.28515625" style="1" customWidth="1"/>
    <col min="13577" max="13824" width="9.28515625" style="1"/>
    <col min="13825" max="13825" width="33" style="1" customWidth="1"/>
    <col min="13826" max="13826" width="9.28515625" style="1"/>
    <col min="13827" max="13828" width="7.7109375" style="1" customWidth="1"/>
    <col min="13829" max="13829" width="9.85546875" style="1" customWidth="1"/>
    <col min="13830" max="13830" width="7.5703125" style="1" customWidth="1"/>
    <col min="13831" max="13831" width="7.28515625" style="1" customWidth="1"/>
    <col min="13832" max="13832" width="16.28515625" style="1" customWidth="1"/>
    <col min="13833" max="14080" width="9.28515625" style="1"/>
    <col min="14081" max="14081" width="33" style="1" customWidth="1"/>
    <col min="14082" max="14082" width="9.28515625" style="1"/>
    <col min="14083" max="14084" width="7.7109375" style="1" customWidth="1"/>
    <col min="14085" max="14085" width="9.85546875" style="1" customWidth="1"/>
    <col min="14086" max="14086" width="7.5703125" style="1" customWidth="1"/>
    <col min="14087" max="14087" width="7.28515625" style="1" customWidth="1"/>
    <col min="14088" max="14088" width="16.28515625" style="1" customWidth="1"/>
    <col min="14089" max="14336" width="9.28515625" style="1"/>
    <col min="14337" max="14337" width="33" style="1" customWidth="1"/>
    <col min="14338" max="14338" width="9.28515625" style="1"/>
    <col min="14339" max="14340" width="7.7109375" style="1" customWidth="1"/>
    <col min="14341" max="14341" width="9.85546875" style="1" customWidth="1"/>
    <col min="14342" max="14342" width="7.5703125" style="1" customWidth="1"/>
    <col min="14343" max="14343" width="7.28515625" style="1" customWidth="1"/>
    <col min="14344" max="14344" width="16.28515625" style="1" customWidth="1"/>
    <col min="14345" max="14592" width="9.28515625" style="1"/>
    <col min="14593" max="14593" width="33" style="1" customWidth="1"/>
    <col min="14594" max="14594" width="9.28515625" style="1"/>
    <col min="14595" max="14596" width="7.7109375" style="1" customWidth="1"/>
    <col min="14597" max="14597" width="9.85546875" style="1" customWidth="1"/>
    <col min="14598" max="14598" width="7.5703125" style="1" customWidth="1"/>
    <col min="14599" max="14599" width="7.28515625" style="1" customWidth="1"/>
    <col min="14600" max="14600" width="16.28515625" style="1" customWidth="1"/>
    <col min="14601" max="14848" width="9.28515625" style="1"/>
    <col min="14849" max="14849" width="33" style="1" customWidth="1"/>
    <col min="14850" max="14850" width="9.28515625" style="1"/>
    <col min="14851" max="14852" width="7.7109375" style="1" customWidth="1"/>
    <col min="14853" max="14853" width="9.85546875" style="1" customWidth="1"/>
    <col min="14854" max="14854" width="7.5703125" style="1" customWidth="1"/>
    <col min="14855" max="14855" width="7.28515625" style="1" customWidth="1"/>
    <col min="14856" max="14856" width="16.28515625" style="1" customWidth="1"/>
    <col min="14857" max="15104" width="9.28515625" style="1"/>
    <col min="15105" max="15105" width="33" style="1" customWidth="1"/>
    <col min="15106" max="15106" width="9.28515625" style="1"/>
    <col min="15107" max="15108" width="7.7109375" style="1" customWidth="1"/>
    <col min="15109" max="15109" width="9.85546875" style="1" customWidth="1"/>
    <col min="15110" max="15110" width="7.5703125" style="1" customWidth="1"/>
    <col min="15111" max="15111" width="7.28515625" style="1" customWidth="1"/>
    <col min="15112" max="15112" width="16.28515625" style="1" customWidth="1"/>
    <col min="15113" max="15360" width="9.28515625" style="1"/>
    <col min="15361" max="15361" width="33" style="1" customWidth="1"/>
    <col min="15362" max="15362" width="9.28515625" style="1"/>
    <col min="15363" max="15364" width="7.7109375" style="1" customWidth="1"/>
    <col min="15365" max="15365" width="9.85546875" style="1" customWidth="1"/>
    <col min="15366" max="15366" width="7.5703125" style="1" customWidth="1"/>
    <col min="15367" max="15367" width="7.28515625" style="1" customWidth="1"/>
    <col min="15368" max="15368" width="16.28515625" style="1" customWidth="1"/>
    <col min="15369" max="15616" width="9.28515625" style="1"/>
    <col min="15617" max="15617" width="33" style="1" customWidth="1"/>
    <col min="15618" max="15618" width="9.28515625" style="1"/>
    <col min="15619" max="15620" width="7.7109375" style="1" customWidth="1"/>
    <col min="15621" max="15621" width="9.85546875" style="1" customWidth="1"/>
    <col min="15622" max="15622" width="7.5703125" style="1" customWidth="1"/>
    <col min="15623" max="15623" width="7.28515625" style="1" customWidth="1"/>
    <col min="15624" max="15624" width="16.28515625" style="1" customWidth="1"/>
    <col min="15625" max="15872" width="9.28515625" style="1"/>
    <col min="15873" max="15873" width="33" style="1" customWidth="1"/>
    <col min="15874" max="15874" width="9.28515625" style="1"/>
    <col min="15875" max="15876" width="7.7109375" style="1" customWidth="1"/>
    <col min="15877" max="15877" width="9.85546875" style="1" customWidth="1"/>
    <col min="15878" max="15878" width="7.5703125" style="1" customWidth="1"/>
    <col min="15879" max="15879" width="7.28515625" style="1" customWidth="1"/>
    <col min="15880" max="15880" width="16.28515625" style="1" customWidth="1"/>
    <col min="15881" max="16128" width="9.28515625" style="1"/>
    <col min="16129" max="16129" width="33" style="1" customWidth="1"/>
    <col min="16130" max="16130" width="9.28515625" style="1"/>
    <col min="16131" max="16132" width="7.7109375" style="1" customWidth="1"/>
    <col min="16133" max="16133" width="9.85546875" style="1" customWidth="1"/>
    <col min="16134" max="16134" width="7.5703125" style="1" customWidth="1"/>
    <col min="16135" max="16135" width="7.28515625" style="1" customWidth="1"/>
    <col min="16136" max="16136" width="16.28515625" style="1" customWidth="1"/>
    <col min="16137" max="16384" width="9.28515625" style="1"/>
  </cols>
  <sheetData>
    <row r="1" spans="1:256" ht="15" customHeight="1" x14ac:dyDescent="0.25">
      <c r="A1" s="116" t="s">
        <v>0</v>
      </c>
      <c r="B1" s="116"/>
      <c r="C1" s="116"/>
      <c r="D1" s="116"/>
      <c r="E1" s="116"/>
      <c r="F1" s="116"/>
      <c r="G1" s="116"/>
      <c r="H1" s="116"/>
    </row>
    <row r="2" spans="1:256" x14ac:dyDescent="0.25">
      <c r="A2" s="117" t="s">
        <v>1</v>
      </c>
      <c r="B2" s="118"/>
      <c r="C2" s="118"/>
      <c r="D2" s="118"/>
      <c r="E2" s="118"/>
      <c r="F2" s="118"/>
      <c r="G2" s="118"/>
      <c r="H2" s="119"/>
    </row>
    <row r="3" spans="1:256" x14ac:dyDescent="0.25">
      <c r="A3" s="117" t="s">
        <v>2</v>
      </c>
      <c r="B3" s="118"/>
      <c r="C3" s="118"/>
      <c r="D3" s="118"/>
      <c r="E3" s="118"/>
      <c r="F3" s="118"/>
      <c r="G3" s="118"/>
      <c r="H3" s="119"/>
    </row>
    <row r="4" spans="1:256" ht="12" customHeight="1" x14ac:dyDescent="0.2">
      <c r="A4" s="2" t="s">
        <v>3</v>
      </c>
      <c r="B4" s="2" t="s">
        <v>4</v>
      </c>
      <c r="C4" s="3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3" t="s">
        <v>10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x14ac:dyDescent="0.25">
      <c r="A5" s="112" t="s">
        <v>11</v>
      </c>
      <c r="B5" s="113"/>
      <c r="C5" s="114"/>
      <c r="D5" s="114"/>
      <c r="E5" s="114"/>
      <c r="F5" s="114"/>
      <c r="G5" s="113"/>
      <c r="H5" s="115"/>
    </row>
    <row r="6" spans="1:256" ht="24.75" customHeight="1" x14ac:dyDescent="0.25">
      <c r="A6" s="7" t="s">
        <v>12</v>
      </c>
      <c r="B6" s="8">
        <v>100</v>
      </c>
      <c r="C6" s="9">
        <v>1.7</v>
      </c>
      <c r="D6" s="9">
        <v>5.07</v>
      </c>
      <c r="E6" s="9">
        <v>10.52</v>
      </c>
      <c r="F6" s="9">
        <v>95.4</v>
      </c>
      <c r="G6" s="10" t="s">
        <v>13</v>
      </c>
      <c r="H6" s="11" t="s">
        <v>14</v>
      </c>
    </row>
    <row r="7" spans="1:256" s="17" customFormat="1" ht="13.5" customHeight="1" x14ac:dyDescent="0.2">
      <c r="A7" s="12" t="s">
        <v>15</v>
      </c>
      <c r="B7" s="13">
        <v>90</v>
      </c>
      <c r="C7" s="14">
        <v>11.32</v>
      </c>
      <c r="D7" s="14">
        <v>12.8</v>
      </c>
      <c r="E7" s="14">
        <v>12.2</v>
      </c>
      <c r="F7" s="14">
        <v>207.8</v>
      </c>
      <c r="G7" s="15" t="s">
        <v>16</v>
      </c>
      <c r="H7" s="16" t="s">
        <v>17</v>
      </c>
    </row>
    <row r="8" spans="1:256" ht="13.5" customHeight="1" x14ac:dyDescent="0.2">
      <c r="A8" s="18" t="s">
        <v>18</v>
      </c>
      <c r="B8" s="19">
        <v>150</v>
      </c>
      <c r="C8" s="19">
        <v>5.52</v>
      </c>
      <c r="D8" s="19">
        <v>4.51</v>
      </c>
      <c r="E8" s="19">
        <v>26.45</v>
      </c>
      <c r="F8" s="19">
        <v>168.45</v>
      </c>
      <c r="G8" s="20" t="s">
        <v>19</v>
      </c>
      <c r="H8" s="18" t="s">
        <v>20</v>
      </c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x14ac:dyDescent="0.2">
      <c r="A9" s="21" t="s">
        <v>21</v>
      </c>
      <c r="B9" s="22">
        <v>222</v>
      </c>
      <c r="C9" s="19">
        <v>0.13</v>
      </c>
      <c r="D9" s="19">
        <v>0.02</v>
      </c>
      <c r="E9" s="19">
        <v>15.2</v>
      </c>
      <c r="F9" s="19">
        <v>62</v>
      </c>
      <c r="G9" s="23" t="s">
        <v>22</v>
      </c>
      <c r="H9" s="24" t="s">
        <v>23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x14ac:dyDescent="0.2">
      <c r="A10" s="25" t="s">
        <v>24</v>
      </c>
      <c r="B10" s="26">
        <v>20</v>
      </c>
      <c r="C10" s="22">
        <f>3.2/2</f>
        <v>1.6</v>
      </c>
      <c r="D10" s="22">
        <f>0.4/2</f>
        <v>0.2</v>
      </c>
      <c r="E10" s="22">
        <f>20.4/2</f>
        <v>10.199999999999999</v>
      </c>
      <c r="F10" s="22">
        <v>50</v>
      </c>
      <c r="G10" s="19" t="s">
        <v>25</v>
      </c>
      <c r="H10" s="27" t="s">
        <v>26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x14ac:dyDescent="0.25">
      <c r="A11" s="28" t="s">
        <v>27</v>
      </c>
      <c r="B11" s="2">
        <f>SUM(B6:B10)</f>
        <v>582</v>
      </c>
      <c r="C11" s="29">
        <f>SUM(C6:C10)</f>
        <v>20.27</v>
      </c>
      <c r="D11" s="29">
        <f>SUM(D6:D10)</f>
        <v>22.6</v>
      </c>
      <c r="E11" s="29">
        <f>SUM(E6:E10)</f>
        <v>74.570000000000007</v>
      </c>
      <c r="F11" s="29">
        <f>SUM(F6:F10)</f>
        <v>583.65000000000009</v>
      </c>
      <c r="G11" s="30"/>
      <c r="H11" s="31"/>
    </row>
    <row r="12" spans="1:256" x14ac:dyDescent="0.25">
      <c r="A12" s="117" t="s">
        <v>28</v>
      </c>
      <c r="B12" s="118"/>
      <c r="C12" s="118"/>
      <c r="D12" s="118"/>
      <c r="E12" s="118"/>
      <c r="F12" s="118"/>
      <c r="G12" s="118"/>
      <c r="H12" s="119"/>
      <c r="M12" s="32"/>
    </row>
    <row r="13" spans="1:256" ht="11.25" customHeight="1" x14ac:dyDescent="0.2">
      <c r="A13" s="2" t="s">
        <v>3</v>
      </c>
      <c r="B13" s="2" t="s">
        <v>4</v>
      </c>
      <c r="C13" s="3" t="s">
        <v>5</v>
      </c>
      <c r="D13" s="3" t="s">
        <v>6</v>
      </c>
      <c r="E13" s="3" t="s">
        <v>7</v>
      </c>
      <c r="F13" s="4" t="s">
        <v>8</v>
      </c>
      <c r="G13" s="5" t="s">
        <v>9</v>
      </c>
      <c r="H13" s="3" t="s">
        <v>10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x14ac:dyDescent="0.25">
      <c r="A14" s="112" t="s">
        <v>11</v>
      </c>
      <c r="B14" s="113"/>
      <c r="C14" s="114"/>
      <c r="D14" s="114"/>
      <c r="E14" s="114"/>
      <c r="F14" s="114"/>
      <c r="G14" s="113"/>
      <c r="H14" s="115"/>
    </row>
    <row r="15" spans="1:256" ht="13.5" customHeight="1" x14ac:dyDescent="0.2">
      <c r="A15" s="31" t="s">
        <v>29</v>
      </c>
      <c r="B15" s="33">
        <v>70</v>
      </c>
      <c r="C15" s="9">
        <v>2.99</v>
      </c>
      <c r="D15" s="9">
        <v>10</v>
      </c>
      <c r="E15" s="9">
        <v>2.15</v>
      </c>
      <c r="F15" s="9">
        <v>110.46</v>
      </c>
      <c r="G15" s="34" t="s">
        <v>30</v>
      </c>
      <c r="H15" s="35" t="s">
        <v>31</v>
      </c>
    </row>
    <row r="16" spans="1:256" s="17" customFormat="1" x14ac:dyDescent="0.2">
      <c r="A16" s="12" t="s">
        <v>32</v>
      </c>
      <c r="B16" s="36">
        <v>150</v>
      </c>
      <c r="C16" s="37">
        <v>15.42</v>
      </c>
      <c r="D16" s="37">
        <v>13.62</v>
      </c>
      <c r="E16" s="37">
        <v>42.28</v>
      </c>
      <c r="F16" s="37">
        <v>361.12</v>
      </c>
      <c r="G16" s="36" t="s">
        <v>33</v>
      </c>
      <c r="H16" s="38" t="s">
        <v>34</v>
      </c>
    </row>
    <row r="17" spans="1:256" x14ac:dyDescent="0.2">
      <c r="A17" s="18" t="s">
        <v>35</v>
      </c>
      <c r="B17" s="26">
        <v>50</v>
      </c>
      <c r="C17" s="9">
        <v>3.5</v>
      </c>
      <c r="D17" s="9">
        <v>2.8</v>
      </c>
      <c r="E17" s="9">
        <v>15.1</v>
      </c>
      <c r="F17" s="9">
        <v>102.4</v>
      </c>
      <c r="G17" s="20" t="s">
        <v>36</v>
      </c>
      <c r="H17" s="39" t="s">
        <v>37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x14ac:dyDescent="0.2">
      <c r="A18" s="27" t="s">
        <v>38</v>
      </c>
      <c r="B18" s="23">
        <v>215</v>
      </c>
      <c r="C18" s="23">
        <v>7.0000000000000007E-2</v>
      </c>
      <c r="D18" s="23">
        <v>0.02</v>
      </c>
      <c r="E18" s="23">
        <v>15</v>
      </c>
      <c r="F18" s="23">
        <v>60</v>
      </c>
      <c r="G18" s="23" t="s">
        <v>39</v>
      </c>
      <c r="H18" s="40" t="s">
        <v>40</v>
      </c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x14ac:dyDescent="0.2">
      <c r="A19" s="25" t="s">
        <v>41</v>
      </c>
      <c r="B19" s="22">
        <v>20</v>
      </c>
      <c r="C19" s="41">
        <v>1.3</v>
      </c>
      <c r="D19" s="41">
        <v>0.2</v>
      </c>
      <c r="E19" s="41">
        <v>8.6</v>
      </c>
      <c r="F19" s="41">
        <v>43</v>
      </c>
      <c r="G19" s="42">
        <v>11</v>
      </c>
      <c r="H19" s="27" t="s">
        <v>42</v>
      </c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x14ac:dyDescent="0.25">
      <c r="A20" s="28" t="s">
        <v>27</v>
      </c>
      <c r="B20" s="2">
        <f>SUM(B15:B19)</f>
        <v>505</v>
      </c>
      <c r="C20" s="29">
        <f>SUM(C15:C19)</f>
        <v>23.28</v>
      </c>
      <c r="D20" s="29">
        <f>SUM(D15:D19)</f>
        <v>26.639999999999997</v>
      </c>
      <c r="E20" s="29">
        <f>SUM(E15:E19)</f>
        <v>83.13</v>
      </c>
      <c r="F20" s="29">
        <f>SUM(F15:F19)</f>
        <v>676.98</v>
      </c>
      <c r="G20" s="30"/>
      <c r="H20" s="31"/>
    </row>
    <row r="21" spans="1:256" x14ac:dyDescent="0.25">
      <c r="A21" s="117" t="s">
        <v>43</v>
      </c>
      <c r="B21" s="118"/>
      <c r="C21" s="118"/>
      <c r="D21" s="118"/>
      <c r="E21" s="118"/>
      <c r="F21" s="118"/>
      <c r="G21" s="118"/>
      <c r="H21" s="119"/>
    </row>
    <row r="22" spans="1:256" ht="9" customHeight="1" x14ac:dyDescent="0.2">
      <c r="A22" s="2" t="s">
        <v>3</v>
      </c>
      <c r="B22" s="2" t="s">
        <v>4</v>
      </c>
      <c r="C22" s="3" t="s">
        <v>5</v>
      </c>
      <c r="D22" s="3" t="s">
        <v>6</v>
      </c>
      <c r="E22" s="3" t="s">
        <v>7</v>
      </c>
      <c r="F22" s="4" t="s">
        <v>8</v>
      </c>
      <c r="G22" s="5" t="s">
        <v>9</v>
      </c>
      <c r="H22" s="3" t="s">
        <v>10</v>
      </c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x14ac:dyDescent="0.25">
      <c r="A23" s="112" t="s">
        <v>11</v>
      </c>
      <c r="B23" s="113"/>
      <c r="C23" s="114"/>
      <c r="D23" s="114"/>
      <c r="E23" s="114"/>
      <c r="F23" s="114"/>
      <c r="G23" s="113"/>
      <c r="H23" s="115"/>
    </row>
    <row r="24" spans="1:256" x14ac:dyDescent="0.2">
      <c r="A24" s="7" t="s">
        <v>44</v>
      </c>
      <c r="B24" s="8">
        <v>50</v>
      </c>
      <c r="C24" s="9">
        <v>0.55000000000000004</v>
      </c>
      <c r="D24" s="9">
        <v>0.1</v>
      </c>
      <c r="E24" s="9">
        <v>1.9</v>
      </c>
      <c r="F24" s="9">
        <v>11</v>
      </c>
      <c r="G24" s="10" t="s">
        <v>45</v>
      </c>
      <c r="H24" s="39" t="s">
        <v>46</v>
      </c>
    </row>
    <row r="25" spans="1:256" s="17" customFormat="1" ht="12" customHeight="1" x14ac:dyDescent="0.2">
      <c r="A25" s="12" t="s">
        <v>47</v>
      </c>
      <c r="B25" s="36">
        <v>90</v>
      </c>
      <c r="C25" s="43">
        <v>15.9</v>
      </c>
      <c r="D25" s="43">
        <v>11.4</v>
      </c>
      <c r="E25" s="43">
        <v>10.4</v>
      </c>
      <c r="F25" s="43">
        <v>207.9</v>
      </c>
      <c r="G25" s="44" t="s">
        <v>48</v>
      </c>
      <c r="H25" s="45" t="s">
        <v>49</v>
      </c>
    </row>
    <row r="26" spans="1:256" x14ac:dyDescent="0.2">
      <c r="A26" s="27" t="s">
        <v>50</v>
      </c>
      <c r="B26" s="19">
        <v>150</v>
      </c>
      <c r="C26" s="23">
        <v>3.06</v>
      </c>
      <c r="D26" s="23">
        <v>4.8</v>
      </c>
      <c r="E26" s="23">
        <v>20.440000000000001</v>
      </c>
      <c r="F26" s="23">
        <v>137.25</v>
      </c>
      <c r="G26" s="19" t="s">
        <v>51</v>
      </c>
      <c r="H26" s="27" t="s">
        <v>52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x14ac:dyDescent="0.2">
      <c r="A27" s="21" t="s">
        <v>21</v>
      </c>
      <c r="B27" s="22">
        <v>222</v>
      </c>
      <c r="C27" s="19">
        <v>0.13</v>
      </c>
      <c r="D27" s="19">
        <v>0.02</v>
      </c>
      <c r="E27" s="19">
        <v>15.2</v>
      </c>
      <c r="F27" s="19">
        <v>62</v>
      </c>
      <c r="G27" s="23" t="s">
        <v>22</v>
      </c>
      <c r="H27" s="24" t="s">
        <v>23</v>
      </c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x14ac:dyDescent="0.2">
      <c r="A28" s="25" t="s">
        <v>24</v>
      </c>
      <c r="B28" s="26">
        <v>20</v>
      </c>
      <c r="C28" s="22">
        <f>3.2/2</f>
        <v>1.6</v>
      </c>
      <c r="D28" s="22">
        <f>0.4/2</f>
        <v>0.2</v>
      </c>
      <c r="E28" s="22">
        <f>20.4/2</f>
        <v>10.199999999999999</v>
      </c>
      <c r="F28" s="22">
        <v>50</v>
      </c>
      <c r="G28" s="19" t="s">
        <v>25</v>
      </c>
      <c r="H28" s="27" t="s">
        <v>26</v>
      </c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x14ac:dyDescent="0.25">
      <c r="A29" s="28" t="s">
        <v>27</v>
      </c>
      <c r="B29" s="2">
        <f>SUM(B24:B28)</f>
        <v>532</v>
      </c>
      <c r="C29" s="29">
        <f>SUM(C24:C28)</f>
        <v>21.24</v>
      </c>
      <c r="D29" s="29">
        <f>SUM(D24:D28)</f>
        <v>16.52</v>
      </c>
      <c r="E29" s="29">
        <f>SUM(E24:E28)</f>
        <v>58.14</v>
      </c>
      <c r="F29" s="29">
        <f>SUM(F24:F28)</f>
        <v>468.15</v>
      </c>
      <c r="G29" s="30"/>
      <c r="H29" s="31"/>
    </row>
    <row r="30" spans="1:256" x14ac:dyDescent="0.25">
      <c r="A30" s="117" t="s">
        <v>53</v>
      </c>
      <c r="B30" s="118"/>
      <c r="C30" s="118"/>
      <c r="D30" s="118"/>
      <c r="E30" s="118"/>
      <c r="F30" s="118"/>
      <c r="G30" s="118"/>
      <c r="H30" s="119"/>
    </row>
    <row r="31" spans="1:256" ht="12" customHeight="1" x14ac:dyDescent="0.2">
      <c r="A31" s="2" t="s">
        <v>3</v>
      </c>
      <c r="B31" s="2" t="s">
        <v>4</v>
      </c>
      <c r="C31" s="3" t="s">
        <v>5</v>
      </c>
      <c r="D31" s="3" t="s">
        <v>6</v>
      </c>
      <c r="E31" s="3" t="s">
        <v>7</v>
      </c>
      <c r="F31" s="4" t="s">
        <v>8</v>
      </c>
      <c r="G31" s="5" t="s">
        <v>9</v>
      </c>
      <c r="H31" s="3" t="s">
        <v>10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x14ac:dyDescent="0.25">
      <c r="A32" s="112" t="s">
        <v>11</v>
      </c>
      <c r="B32" s="113"/>
      <c r="C32" s="114"/>
      <c r="D32" s="114"/>
      <c r="E32" s="114"/>
      <c r="F32" s="114"/>
      <c r="G32" s="113"/>
      <c r="H32" s="115"/>
    </row>
    <row r="33" spans="1:256" x14ac:dyDescent="0.2">
      <c r="A33" s="46" t="s">
        <v>54</v>
      </c>
      <c r="B33" s="33">
        <v>100</v>
      </c>
      <c r="C33" s="47">
        <v>0.94</v>
      </c>
      <c r="D33" s="47">
        <v>10.14</v>
      </c>
      <c r="E33" s="47">
        <v>2.38</v>
      </c>
      <c r="F33" s="47">
        <v>104.9</v>
      </c>
      <c r="G33" s="10" t="s">
        <v>55</v>
      </c>
      <c r="H33" s="35" t="s">
        <v>56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48" customFormat="1" ht="13.5" customHeight="1" x14ac:dyDescent="0.2">
      <c r="A34" s="12" t="s">
        <v>57</v>
      </c>
      <c r="B34" s="36">
        <v>90</v>
      </c>
      <c r="C34" s="44">
        <v>14.68</v>
      </c>
      <c r="D34" s="44">
        <v>9.98</v>
      </c>
      <c r="E34" s="44">
        <v>11.03</v>
      </c>
      <c r="F34" s="44">
        <v>180.7</v>
      </c>
      <c r="G34" s="36" t="s">
        <v>58</v>
      </c>
      <c r="H34" s="45" t="s">
        <v>59</v>
      </c>
    </row>
    <row r="35" spans="1:256" x14ac:dyDescent="0.2">
      <c r="A35" s="25" t="s">
        <v>60</v>
      </c>
      <c r="B35" s="49">
        <v>150</v>
      </c>
      <c r="C35" s="50">
        <v>8.6</v>
      </c>
      <c r="D35" s="50">
        <v>6.09</v>
      </c>
      <c r="E35" s="50">
        <v>38.64</v>
      </c>
      <c r="F35" s="50">
        <v>243.75</v>
      </c>
      <c r="G35" s="23" t="s">
        <v>61</v>
      </c>
      <c r="H35" s="51" t="s">
        <v>62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">
      <c r="A36" s="25" t="s">
        <v>63</v>
      </c>
      <c r="B36" s="52">
        <v>50</v>
      </c>
      <c r="C36" s="9">
        <v>3.5</v>
      </c>
      <c r="D36" s="9">
        <v>4.01</v>
      </c>
      <c r="E36" s="9">
        <v>24.35</v>
      </c>
      <c r="F36" s="9">
        <v>147.5</v>
      </c>
      <c r="G36" s="53" t="s">
        <v>64</v>
      </c>
      <c r="H36" s="39" t="s">
        <v>65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56" x14ac:dyDescent="0.2">
      <c r="A37" s="27" t="s">
        <v>38</v>
      </c>
      <c r="B37" s="23">
        <v>215</v>
      </c>
      <c r="C37" s="23">
        <v>7.0000000000000007E-2</v>
      </c>
      <c r="D37" s="23">
        <v>0.02</v>
      </c>
      <c r="E37" s="23">
        <v>15</v>
      </c>
      <c r="F37" s="23">
        <v>60</v>
      </c>
      <c r="G37" s="23" t="s">
        <v>39</v>
      </c>
      <c r="H37" s="40" t="s">
        <v>40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  <c r="IU37" s="6"/>
      <c r="IV37" s="6"/>
    </row>
    <row r="38" spans="1:256" x14ac:dyDescent="0.2">
      <c r="A38" s="25" t="s">
        <v>41</v>
      </c>
      <c r="B38" s="22">
        <v>20</v>
      </c>
      <c r="C38" s="41">
        <v>1.3</v>
      </c>
      <c r="D38" s="41">
        <v>0.2</v>
      </c>
      <c r="E38" s="41">
        <v>8.6</v>
      </c>
      <c r="F38" s="41">
        <v>43</v>
      </c>
      <c r="G38" s="42">
        <v>11</v>
      </c>
      <c r="H38" s="27" t="s">
        <v>42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  <c r="IU38" s="6"/>
      <c r="IV38" s="6"/>
    </row>
    <row r="39" spans="1:256" x14ac:dyDescent="0.25">
      <c r="A39" s="28" t="s">
        <v>27</v>
      </c>
      <c r="B39" s="2">
        <f>SUM(B33:B38)</f>
        <v>625</v>
      </c>
      <c r="C39" s="29">
        <f>SUM(C33:C38)</f>
        <v>29.09</v>
      </c>
      <c r="D39" s="29">
        <f>SUM(D33:D38)</f>
        <v>30.439999999999998</v>
      </c>
      <c r="E39" s="29">
        <f>SUM(E33:E38)</f>
        <v>100</v>
      </c>
      <c r="F39" s="29">
        <f>SUM(F33:F38)</f>
        <v>779.85</v>
      </c>
      <c r="G39" s="30"/>
      <c r="H39" s="54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  <c r="IR39" s="55"/>
      <c r="IS39" s="55"/>
      <c r="IT39" s="55"/>
      <c r="IU39" s="55"/>
      <c r="IV39" s="55"/>
    </row>
    <row r="40" spans="1:256" x14ac:dyDescent="0.25">
      <c r="A40" s="117" t="s">
        <v>66</v>
      </c>
      <c r="B40" s="118"/>
      <c r="C40" s="118"/>
      <c r="D40" s="118"/>
      <c r="E40" s="118"/>
      <c r="F40" s="118"/>
      <c r="G40" s="118"/>
      <c r="H40" s="119"/>
    </row>
    <row r="41" spans="1:256" ht="10.5" customHeight="1" x14ac:dyDescent="0.2">
      <c r="A41" s="2" t="s">
        <v>3</v>
      </c>
      <c r="B41" s="2" t="s">
        <v>4</v>
      </c>
      <c r="C41" s="3" t="s">
        <v>5</v>
      </c>
      <c r="D41" s="3" t="s">
        <v>6</v>
      </c>
      <c r="E41" s="3" t="s">
        <v>7</v>
      </c>
      <c r="F41" s="4" t="s">
        <v>8</v>
      </c>
      <c r="G41" s="5" t="s">
        <v>9</v>
      </c>
      <c r="H41" s="3" t="s">
        <v>10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  <c r="IU41" s="6"/>
      <c r="IV41" s="6"/>
    </row>
    <row r="42" spans="1:256" x14ac:dyDescent="0.25">
      <c r="A42" s="112" t="s">
        <v>11</v>
      </c>
      <c r="B42" s="113"/>
      <c r="C42" s="114"/>
      <c r="D42" s="114"/>
      <c r="E42" s="114"/>
      <c r="F42" s="114"/>
      <c r="G42" s="113"/>
      <c r="H42" s="115"/>
    </row>
    <row r="43" spans="1:256" x14ac:dyDescent="0.2">
      <c r="A43" s="7" t="s">
        <v>67</v>
      </c>
      <c r="B43" s="8">
        <v>50</v>
      </c>
      <c r="C43" s="9">
        <v>0.35</v>
      </c>
      <c r="D43" s="9">
        <v>0.05</v>
      </c>
      <c r="E43" s="9">
        <v>0.95</v>
      </c>
      <c r="F43" s="9">
        <v>6</v>
      </c>
      <c r="G43" s="10" t="s">
        <v>68</v>
      </c>
      <c r="H43" s="39" t="s">
        <v>46</v>
      </c>
    </row>
    <row r="44" spans="1:256" x14ac:dyDescent="0.25">
      <c r="A44" s="31" t="s">
        <v>69</v>
      </c>
      <c r="B44" s="8">
        <v>90</v>
      </c>
      <c r="C44" s="56">
        <v>8.1</v>
      </c>
      <c r="D44" s="56">
        <v>12.6</v>
      </c>
      <c r="E44" s="56">
        <v>3.39</v>
      </c>
      <c r="F44" s="56">
        <v>156.5</v>
      </c>
      <c r="G44" s="10" t="s">
        <v>70</v>
      </c>
      <c r="H44" s="31" t="s">
        <v>71</v>
      </c>
    </row>
    <row r="45" spans="1:256" ht="24" x14ac:dyDescent="0.25">
      <c r="A45" s="18" t="s">
        <v>72</v>
      </c>
      <c r="B45" s="26">
        <v>120</v>
      </c>
      <c r="C45" s="9">
        <v>2.92</v>
      </c>
      <c r="D45" s="9">
        <v>4.3</v>
      </c>
      <c r="E45" s="9">
        <v>29.34</v>
      </c>
      <c r="F45" s="9">
        <v>167.8</v>
      </c>
      <c r="G45" s="57" t="s">
        <v>73</v>
      </c>
      <c r="H45" s="40" t="s">
        <v>74</v>
      </c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8"/>
      <c r="EB45" s="58"/>
      <c r="EC45" s="58"/>
      <c r="ED45" s="58"/>
      <c r="EE45" s="58"/>
      <c r="EF45" s="58"/>
      <c r="EG45" s="58"/>
      <c r="EH45" s="58"/>
      <c r="EI45" s="58"/>
      <c r="EJ45" s="58"/>
      <c r="EK45" s="58"/>
      <c r="EL45" s="58"/>
      <c r="EM45" s="58"/>
      <c r="EN45" s="58"/>
      <c r="EO45" s="58"/>
      <c r="EP45" s="58"/>
      <c r="EQ45" s="58"/>
      <c r="ER45" s="58"/>
      <c r="ES45" s="58"/>
      <c r="ET45" s="58"/>
      <c r="EU45" s="58"/>
      <c r="EV45" s="58"/>
      <c r="EW45" s="58"/>
      <c r="EX45" s="58"/>
      <c r="EY45" s="58"/>
      <c r="EZ45" s="58"/>
      <c r="FA45" s="58"/>
      <c r="FB45" s="58"/>
      <c r="FC45" s="58"/>
      <c r="FD45" s="58"/>
      <c r="FE45" s="58"/>
      <c r="FF45" s="58"/>
      <c r="FG45" s="58"/>
      <c r="FH45" s="58"/>
      <c r="FI45" s="58"/>
      <c r="FJ45" s="58"/>
      <c r="FK45" s="58"/>
      <c r="FL45" s="58"/>
      <c r="FM45" s="58"/>
      <c r="FN45" s="58"/>
      <c r="FO45" s="58"/>
      <c r="FP45" s="58"/>
      <c r="FQ45" s="58"/>
      <c r="FR45" s="58"/>
      <c r="FS45" s="58"/>
      <c r="FT45" s="58"/>
      <c r="FU45" s="58"/>
      <c r="FV45" s="58"/>
      <c r="FW45" s="58"/>
      <c r="FX45" s="58"/>
      <c r="FY45" s="58"/>
      <c r="FZ45" s="58"/>
      <c r="GA45" s="58"/>
      <c r="GB45" s="58"/>
      <c r="GC45" s="58"/>
      <c r="GD45" s="58"/>
      <c r="GE45" s="58"/>
      <c r="GF45" s="58"/>
      <c r="GG45" s="58"/>
      <c r="GH45" s="58"/>
      <c r="GI45" s="58"/>
      <c r="GJ45" s="58"/>
      <c r="GK45" s="58"/>
      <c r="GL45" s="58"/>
      <c r="GM45" s="58"/>
      <c r="GN45" s="58"/>
      <c r="GO45" s="58"/>
      <c r="GP45" s="58"/>
      <c r="GQ45" s="58"/>
      <c r="GR45" s="58"/>
      <c r="GS45" s="58"/>
      <c r="GT45" s="58"/>
      <c r="GU45" s="58"/>
      <c r="GV45" s="58"/>
      <c r="GW45" s="58"/>
      <c r="GX45" s="58"/>
      <c r="GY45" s="58"/>
      <c r="GZ45" s="58"/>
      <c r="HA45" s="58"/>
      <c r="HB45" s="58"/>
      <c r="HC45" s="58"/>
      <c r="HD45" s="58"/>
      <c r="HE45" s="58"/>
      <c r="HF45" s="58"/>
      <c r="HG45" s="58"/>
      <c r="HH45" s="58"/>
      <c r="HI45" s="58"/>
      <c r="HJ45" s="58"/>
      <c r="HK45" s="58"/>
      <c r="HL45" s="58"/>
      <c r="HM45" s="58"/>
      <c r="HN45" s="58"/>
      <c r="HO45" s="58"/>
      <c r="HP45" s="58"/>
      <c r="HQ45" s="58"/>
      <c r="HR45" s="58"/>
      <c r="HS45" s="58"/>
      <c r="HT45" s="58"/>
      <c r="HU45" s="58"/>
      <c r="HV45" s="58"/>
      <c r="HW45" s="58"/>
      <c r="HX45" s="58"/>
      <c r="HY45" s="58"/>
      <c r="HZ45" s="58"/>
      <c r="IA45" s="58"/>
      <c r="IB45" s="58"/>
      <c r="IC45" s="58"/>
      <c r="ID45" s="58"/>
      <c r="IE45" s="58"/>
      <c r="IF45" s="58"/>
      <c r="IG45" s="58"/>
      <c r="IH45" s="58"/>
      <c r="II45" s="58"/>
      <c r="IJ45" s="58"/>
      <c r="IK45" s="58"/>
      <c r="IL45" s="58"/>
      <c r="IM45" s="58"/>
      <c r="IN45" s="58"/>
      <c r="IO45" s="58"/>
      <c r="IP45" s="58"/>
      <c r="IQ45" s="58"/>
      <c r="IR45" s="58"/>
      <c r="IS45" s="58"/>
      <c r="IT45" s="58"/>
      <c r="IU45" s="58"/>
      <c r="IV45" s="58"/>
    </row>
    <row r="46" spans="1:256" x14ac:dyDescent="0.2">
      <c r="A46" s="21" t="s">
        <v>21</v>
      </c>
      <c r="B46" s="22">
        <v>222</v>
      </c>
      <c r="C46" s="19">
        <v>0.13</v>
      </c>
      <c r="D46" s="19">
        <v>0.02</v>
      </c>
      <c r="E46" s="19">
        <v>15.2</v>
      </c>
      <c r="F46" s="19">
        <v>62</v>
      </c>
      <c r="G46" s="23" t="s">
        <v>22</v>
      </c>
      <c r="H46" s="24" t="s">
        <v>23</v>
      </c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256" x14ac:dyDescent="0.2">
      <c r="A47" s="25" t="s">
        <v>24</v>
      </c>
      <c r="B47" s="26">
        <v>20</v>
      </c>
      <c r="C47" s="22">
        <f>3.2/2</f>
        <v>1.6</v>
      </c>
      <c r="D47" s="22">
        <f>0.4/2</f>
        <v>0.2</v>
      </c>
      <c r="E47" s="22">
        <f>20.4/2</f>
        <v>10.199999999999999</v>
      </c>
      <c r="F47" s="22">
        <v>50</v>
      </c>
      <c r="G47" s="19" t="s">
        <v>25</v>
      </c>
      <c r="H47" s="27" t="s">
        <v>26</v>
      </c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  <c r="IU47" s="6"/>
      <c r="IV47" s="6"/>
    </row>
    <row r="48" spans="1:256" x14ac:dyDescent="0.25">
      <c r="A48" s="28" t="s">
        <v>27</v>
      </c>
      <c r="B48" s="2">
        <f>SUM(B43:B47)</f>
        <v>502</v>
      </c>
      <c r="C48" s="29">
        <f>SUM(C43:C47)</f>
        <v>13.1</v>
      </c>
      <c r="D48" s="29">
        <f>SUM(D43:D47)</f>
        <v>17.169999999999998</v>
      </c>
      <c r="E48" s="29">
        <f>SUM(E43:E47)</f>
        <v>59.08</v>
      </c>
      <c r="F48" s="29">
        <f>SUM(F43:F47)</f>
        <v>442.3</v>
      </c>
      <c r="G48" s="30"/>
      <c r="H48" s="54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  <c r="IR48" s="55"/>
      <c r="IS48" s="55"/>
      <c r="IT48" s="55"/>
      <c r="IU48" s="55"/>
      <c r="IV48" s="55"/>
    </row>
    <row r="49" spans="1:256" x14ac:dyDescent="0.25">
      <c r="A49" s="117" t="s">
        <v>75</v>
      </c>
      <c r="B49" s="118"/>
      <c r="C49" s="118"/>
      <c r="D49" s="118"/>
      <c r="E49" s="118"/>
      <c r="F49" s="118"/>
      <c r="G49" s="118"/>
      <c r="H49" s="119"/>
    </row>
    <row r="50" spans="1:256" ht="9.75" customHeight="1" x14ac:dyDescent="0.2">
      <c r="A50" s="2" t="s">
        <v>3</v>
      </c>
      <c r="B50" s="2" t="s">
        <v>4</v>
      </c>
      <c r="C50" s="3" t="s">
        <v>5</v>
      </c>
      <c r="D50" s="3" t="s">
        <v>6</v>
      </c>
      <c r="E50" s="3" t="s">
        <v>7</v>
      </c>
      <c r="F50" s="4" t="s">
        <v>8</v>
      </c>
      <c r="G50" s="5" t="s">
        <v>9</v>
      </c>
      <c r="H50" s="3" t="s">
        <v>10</v>
      </c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  <c r="IU50" s="6"/>
      <c r="IV50" s="6"/>
    </row>
    <row r="51" spans="1:256" x14ac:dyDescent="0.25">
      <c r="A51" s="112" t="s">
        <v>11</v>
      </c>
      <c r="B51" s="113"/>
      <c r="C51" s="114"/>
      <c r="D51" s="114"/>
      <c r="E51" s="114"/>
      <c r="F51" s="114"/>
      <c r="G51" s="113"/>
      <c r="H51" s="115"/>
    </row>
    <row r="52" spans="1:256" x14ac:dyDescent="0.2">
      <c r="A52" s="31" t="s">
        <v>76</v>
      </c>
      <c r="B52" s="33">
        <v>100</v>
      </c>
      <c r="C52" s="9">
        <v>1.85</v>
      </c>
      <c r="D52" s="9">
        <v>10.06</v>
      </c>
      <c r="E52" s="9">
        <v>8.42</v>
      </c>
      <c r="F52" s="9">
        <v>130.91999999999999</v>
      </c>
      <c r="G52" s="59" t="s">
        <v>77</v>
      </c>
      <c r="H52" s="39" t="s">
        <v>78</v>
      </c>
    </row>
    <row r="53" spans="1:256" x14ac:dyDescent="0.25">
      <c r="A53" s="60" t="s">
        <v>79</v>
      </c>
      <c r="B53" s="33">
        <v>230</v>
      </c>
      <c r="C53" s="61">
        <v>16.8</v>
      </c>
      <c r="D53" s="61">
        <v>14</v>
      </c>
      <c r="E53" s="61">
        <v>19.96</v>
      </c>
      <c r="F53" s="61">
        <v>273.3</v>
      </c>
      <c r="G53" s="10" t="s">
        <v>80</v>
      </c>
      <c r="H53" s="62" t="s">
        <v>81</v>
      </c>
      <c r="L53" s="63"/>
      <c r="M53" s="64"/>
      <c r="N53" s="65"/>
    </row>
    <row r="54" spans="1:256" x14ac:dyDescent="0.2">
      <c r="A54" s="27" t="s">
        <v>38</v>
      </c>
      <c r="B54" s="19">
        <v>215</v>
      </c>
      <c r="C54" s="19">
        <v>7.0000000000000007E-2</v>
      </c>
      <c r="D54" s="19">
        <v>0.02</v>
      </c>
      <c r="E54" s="19">
        <v>15</v>
      </c>
      <c r="F54" s="19">
        <v>60</v>
      </c>
      <c r="G54" s="23" t="s">
        <v>39</v>
      </c>
      <c r="H54" s="40" t="s">
        <v>40</v>
      </c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  <c r="IU54" s="6"/>
      <c r="IV54" s="6"/>
    </row>
    <row r="55" spans="1:256" x14ac:dyDescent="0.2">
      <c r="A55" s="25" t="s">
        <v>41</v>
      </c>
      <c r="B55" s="22">
        <v>20</v>
      </c>
      <c r="C55" s="41">
        <v>1.3</v>
      </c>
      <c r="D55" s="41">
        <v>0.2</v>
      </c>
      <c r="E55" s="41">
        <v>8.6</v>
      </c>
      <c r="F55" s="41">
        <v>43</v>
      </c>
      <c r="G55" s="42">
        <v>11</v>
      </c>
      <c r="H55" s="27" t="s">
        <v>42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  <c r="II55" s="6"/>
      <c r="IJ55" s="6"/>
      <c r="IK55" s="6"/>
      <c r="IL55" s="6"/>
      <c r="IM55" s="6"/>
      <c r="IN55" s="6"/>
      <c r="IO55" s="6"/>
      <c r="IP55" s="6"/>
      <c r="IQ55" s="6"/>
      <c r="IR55" s="6"/>
      <c r="IS55" s="6"/>
      <c r="IT55" s="6"/>
      <c r="IU55" s="6"/>
      <c r="IV55" s="6"/>
    </row>
    <row r="56" spans="1:256" x14ac:dyDescent="0.25">
      <c r="A56" s="28" t="s">
        <v>27</v>
      </c>
      <c r="B56" s="2">
        <f>SUM(B52:B55)</f>
        <v>565</v>
      </c>
      <c r="C56" s="29">
        <f>SUM(C52:C55)</f>
        <v>20.020000000000003</v>
      </c>
      <c r="D56" s="29">
        <f>SUM(D52:D55)</f>
        <v>24.28</v>
      </c>
      <c r="E56" s="29">
        <f>SUM(E52:E55)</f>
        <v>51.980000000000004</v>
      </c>
      <c r="F56" s="29">
        <f>SUM(F52:F55)</f>
        <v>507.22</v>
      </c>
      <c r="G56" s="30"/>
      <c r="H56" s="54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  <c r="DT56" s="55"/>
      <c r="DU56" s="55"/>
      <c r="DV56" s="55"/>
      <c r="DW56" s="55"/>
      <c r="DX56" s="55"/>
      <c r="DY56" s="55"/>
      <c r="DZ56" s="55"/>
      <c r="EA56" s="55"/>
      <c r="EB56" s="55"/>
      <c r="EC56" s="55"/>
      <c r="ED56" s="55"/>
      <c r="EE56" s="55"/>
      <c r="EF56" s="55"/>
      <c r="EG56" s="55"/>
      <c r="EH56" s="55"/>
      <c r="EI56" s="55"/>
      <c r="EJ56" s="55"/>
      <c r="EK56" s="55"/>
      <c r="EL56" s="55"/>
      <c r="EM56" s="55"/>
      <c r="EN56" s="55"/>
      <c r="EO56" s="55"/>
      <c r="EP56" s="55"/>
      <c r="EQ56" s="55"/>
      <c r="ER56" s="55"/>
      <c r="ES56" s="55"/>
      <c r="ET56" s="55"/>
      <c r="EU56" s="55"/>
      <c r="EV56" s="55"/>
      <c r="EW56" s="55"/>
      <c r="EX56" s="55"/>
      <c r="EY56" s="55"/>
      <c r="EZ56" s="55"/>
      <c r="FA56" s="55"/>
      <c r="FB56" s="55"/>
      <c r="FC56" s="55"/>
      <c r="FD56" s="55"/>
      <c r="FE56" s="55"/>
      <c r="FF56" s="55"/>
      <c r="FG56" s="55"/>
      <c r="FH56" s="55"/>
      <c r="FI56" s="55"/>
      <c r="FJ56" s="55"/>
      <c r="FK56" s="55"/>
      <c r="FL56" s="55"/>
      <c r="FM56" s="55"/>
      <c r="FN56" s="55"/>
      <c r="FO56" s="55"/>
      <c r="FP56" s="55"/>
      <c r="FQ56" s="55"/>
      <c r="FR56" s="55"/>
      <c r="FS56" s="55"/>
      <c r="FT56" s="55"/>
      <c r="FU56" s="55"/>
      <c r="FV56" s="55"/>
      <c r="FW56" s="55"/>
      <c r="FX56" s="55"/>
      <c r="FY56" s="55"/>
      <c r="FZ56" s="55"/>
      <c r="GA56" s="55"/>
      <c r="GB56" s="55"/>
      <c r="GC56" s="55"/>
      <c r="GD56" s="55"/>
      <c r="GE56" s="55"/>
      <c r="GF56" s="55"/>
      <c r="GG56" s="55"/>
      <c r="GH56" s="55"/>
      <c r="GI56" s="55"/>
      <c r="GJ56" s="55"/>
      <c r="GK56" s="55"/>
      <c r="GL56" s="55"/>
      <c r="GM56" s="55"/>
      <c r="GN56" s="55"/>
      <c r="GO56" s="55"/>
      <c r="GP56" s="55"/>
      <c r="GQ56" s="55"/>
      <c r="GR56" s="55"/>
      <c r="GS56" s="55"/>
      <c r="GT56" s="55"/>
      <c r="GU56" s="55"/>
      <c r="GV56" s="55"/>
      <c r="GW56" s="55"/>
      <c r="GX56" s="55"/>
      <c r="GY56" s="55"/>
      <c r="GZ56" s="55"/>
      <c r="HA56" s="55"/>
      <c r="HB56" s="55"/>
      <c r="HC56" s="55"/>
      <c r="HD56" s="55"/>
      <c r="HE56" s="55"/>
      <c r="HF56" s="55"/>
      <c r="HG56" s="55"/>
      <c r="HH56" s="55"/>
      <c r="HI56" s="55"/>
      <c r="HJ56" s="55"/>
      <c r="HK56" s="55"/>
      <c r="HL56" s="55"/>
      <c r="HM56" s="55"/>
      <c r="HN56" s="55"/>
      <c r="HO56" s="55"/>
      <c r="HP56" s="55"/>
      <c r="HQ56" s="55"/>
      <c r="HR56" s="55"/>
      <c r="HS56" s="55"/>
      <c r="HT56" s="55"/>
      <c r="HU56" s="55"/>
      <c r="HV56" s="55"/>
      <c r="HW56" s="55"/>
      <c r="HX56" s="55"/>
      <c r="HY56" s="55"/>
      <c r="HZ56" s="55"/>
      <c r="IA56" s="55"/>
      <c r="IB56" s="55"/>
      <c r="IC56" s="55"/>
      <c r="ID56" s="55"/>
      <c r="IE56" s="55"/>
      <c r="IF56" s="55"/>
      <c r="IG56" s="55"/>
      <c r="IH56" s="55"/>
      <c r="II56" s="55"/>
      <c r="IJ56" s="55"/>
      <c r="IK56" s="55"/>
      <c r="IL56" s="55"/>
      <c r="IM56" s="55"/>
      <c r="IN56" s="55"/>
      <c r="IO56" s="55"/>
      <c r="IP56" s="55"/>
      <c r="IQ56" s="55"/>
      <c r="IR56" s="55"/>
      <c r="IS56" s="55"/>
      <c r="IT56" s="55"/>
      <c r="IU56" s="55"/>
      <c r="IV56" s="55"/>
    </row>
    <row r="57" spans="1:256" x14ac:dyDescent="0.25">
      <c r="A57" s="117" t="s">
        <v>82</v>
      </c>
      <c r="B57" s="118"/>
      <c r="C57" s="118"/>
      <c r="D57" s="118"/>
      <c r="E57" s="118"/>
      <c r="F57" s="118"/>
      <c r="G57" s="118"/>
      <c r="H57" s="119"/>
    </row>
    <row r="58" spans="1:256" x14ac:dyDescent="0.25">
      <c r="A58" s="117" t="s">
        <v>2</v>
      </c>
      <c r="B58" s="118"/>
      <c r="C58" s="118"/>
      <c r="D58" s="118"/>
      <c r="E58" s="118"/>
      <c r="F58" s="118"/>
      <c r="G58" s="118"/>
      <c r="H58" s="119"/>
    </row>
    <row r="59" spans="1:256" ht="11.25" customHeight="1" x14ac:dyDescent="0.2">
      <c r="A59" s="2" t="s">
        <v>3</v>
      </c>
      <c r="B59" s="2" t="s">
        <v>4</v>
      </c>
      <c r="C59" s="3" t="s">
        <v>5</v>
      </c>
      <c r="D59" s="3" t="s">
        <v>6</v>
      </c>
      <c r="E59" s="3" t="s">
        <v>7</v>
      </c>
      <c r="F59" s="4" t="s">
        <v>8</v>
      </c>
      <c r="G59" s="5" t="s">
        <v>9</v>
      </c>
      <c r="H59" s="3" t="s">
        <v>10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  <c r="IV59" s="6"/>
    </row>
    <row r="60" spans="1:256" x14ac:dyDescent="0.25">
      <c r="A60" s="112" t="s">
        <v>11</v>
      </c>
      <c r="B60" s="113"/>
      <c r="C60" s="114"/>
      <c r="D60" s="114"/>
      <c r="E60" s="114"/>
      <c r="F60" s="114"/>
      <c r="G60" s="113"/>
      <c r="H60" s="115"/>
    </row>
    <row r="61" spans="1:256" x14ac:dyDescent="0.2">
      <c r="A61" s="7" t="s">
        <v>44</v>
      </c>
      <c r="B61" s="8">
        <v>50</v>
      </c>
      <c r="C61" s="9">
        <v>0.55000000000000004</v>
      </c>
      <c r="D61" s="9">
        <v>0.1</v>
      </c>
      <c r="E61" s="9">
        <v>1.9</v>
      </c>
      <c r="F61" s="9">
        <v>11</v>
      </c>
      <c r="G61" s="10" t="s">
        <v>45</v>
      </c>
      <c r="H61" s="39" t="s">
        <v>46</v>
      </c>
    </row>
    <row r="62" spans="1:256" s="17" customFormat="1" x14ac:dyDescent="0.2">
      <c r="A62" s="12" t="s">
        <v>83</v>
      </c>
      <c r="B62" s="13">
        <v>90</v>
      </c>
      <c r="C62" s="43">
        <v>15.9</v>
      </c>
      <c r="D62" s="43">
        <v>6.5</v>
      </c>
      <c r="E62" s="43">
        <v>11.7</v>
      </c>
      <c r="F62" s="43">
        <v>172.5</v>
      </c>
      <c r="G62" s="66" t="s">
        <v>84</v>
      </c>
      <c r="H62" s="45" t="s">
        <v>85</v>
      </c>
    </row>
    <row r="63" spans="1:256" ht="24" x14ac:dyDescent="0.2">
      <c r="A63" s="18" t="s">
        <v>72</v>
      </c>
      <c r="B63" s="26">
        <v>150</v>
      </c>
      <c r="C63" s="42">
        <v>3.65</v>
      </c>
      <c r="D63" s="42">
        <v>5.37</v>
      </c>
      <c r="E63" s="42">
        <v>36.68</v>
      </c>
      <c r="F63" s="42">
        <v>209.7</v>
      </c>
      <c r="G63" s="23" t="s">
        <v>86</v>
      </c>
      <c r="H63" s="40" t="s">
        <v>87</v>
      </c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  <c r="II63" s="6"/>
      <c r="IJ63" s="6"/>
      <c r="IK63" s="6"/>
      <c r="IL63" s="6"/>
      <c r="IM63" s="6"/>
      <c r="IN63" s="6"/>
      <c r="IO63" s="6"/>
      <c r="IP63" s="6"/>
      <c r="IQ63" s="6"/>
      <c r="IR63" s="6"/>
      <c r="IS63" s="6"/>
      <c r="IT63" s="6"/>
      <c r="IU63" s="6"/>
      <c r="IV63" s="6"/>
    </row>
    <row r="64" spans="1:256" x14ac:dyDescent="0.2">
      <c r="A64" s="18" t="s">
        <v>88</v>
      </c>
      <c r="B64" s="26">
        <v>50</v>
      </c>
      <c r="C64" s="9">
        <v>5.15</v>
      </c>
      <c r="D64" s="9">
        <v>8.4</v>
      </c>
      <c r="E64" s="9">
        <v>40.880000000000003</v>
      </c>
      <c r="F64" s="9">
        <v>219.57</v>
      </c>
      <c r="G64" s="57" t="s">
        <v>89</v>
      </c>
      <c r="H64" s="67" t="s">
        <v>90</v>
      </c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8"/>
      <c r="DE64" s="58"/>
      <c r="DF64" s="58"/>
      <c r="DG64" s="58"/>
      <c r="DH64" s="58"/>
      <c r="DI64" s="58"/>
      <c r="DJ64" s="58"/>
      <c r="DK64" s="58"/>
      <c r="DL64" s="58"/>
      <c r="DM64" s="58"/>
      <c r="DN64" s="58"/>
      <c r="DO64" s="58"/>
      <c r="DP64" s="58"/>
      <c r="DQ64" s="58"/>
      <c r="DR64" s="58"/>
      <c r="DS64" s="58"/>
      <c r="DT64" s="58"/>
      <c r="DU64" s="58"/>
      <c r="DV64" s="58"/>
      <c r="DW64" s="58"/>
      <c r="DX64" s="58"/>
      <c r="DY64" s="58"/>
      <c r="DZ64" s="58"/>
      <c r="EA64" s="58"/>
      <c r="EB64" s="58"/>
      <c r="EC64" s="58"/>
      <c r="ED64" s="58"/>
      <c r="EE64" s="58"/>
      <c r="EF64" s="58"/>
      <c r="EG64" s="58"/>
      <c r="EH64" s="58"/>
      <c r="EI64" s="58"/>
      <c r="EJ64" s="58"/>
      <c r="EK64" s="58"/>
      <c r="EL64" s="58"/>
      <c r="EM64" s="58"/>
      <c r="EN64" s="58"/>
      <c r="EO64" s="58"/>
      <c r="EP64" s="58"/>
      <c r="EQ64" s="58"/>
      <c r="ER64" s="58"/>
      <c r="ES64" s="58"/>
      <c r="ET64" s="58"/>
      <c r="EU64" s="58"/>
      <c r="EV64" s="58"/>
      <c r="EW64" s="58"/>
      <c r="EX64" s="58"/>
      <c r="EY64" s="58"/>
      <c r="EZ64" s="58"/>
      <c r="FA64" s="58"/>
      <c r="FB64" s="58"/>
      <c r="FC64" s="58"/>
      <c r="FD64" s="58"/>
      <c r="FE64" s="58"/>
      <c r="FF64" s="58"/>
      <c r="FG64" s="58"/>
      <c r="FH64" s="58"/>
      <c r="FI64" s="58"/>
      <c r="FJ64" s="58"/>
      <c r="FK64" s="58"/>
      <c r="FL64" s="58"/>
      <c r="FM64" s="58"/>
      <c r="FN64" s="58"/>
      <c r="FO64" s="58"/>
      <c r="FP64" s="58"/>
      <c r="FQ64" s="58"/>
      <c r="FR64" s="58"/>
      <c r="FS64" s="58"/>
      <c r="FT64" s="58"/>
      <c r="FU64" s="58"/>
      <c r="FV64" s="58"/>
      <c r="FW64" s="58"/>
      <c r="FX64" s="58"/>
      <c r="FY64" s="58"/>
      <c r="FZ64" s="58"/>
      <c r="GA64" s="58"/>
      <c r="GB64" s="58"/>
      <c r="GC64" s="58"/>
      <c r="GD64" s="58"/>
      <c r="GE64" s="58"/>
      <c r="GF64" s="58"/>
      <c r="GG64" s="58"/>
      <c r="GH64" s="58"/>
      <c r="GI64" s="58"/>
      <c r="GJ64" s="58"/>
      <c r="GK64" s="58"/>
      <c r="GL64" s="58"/>
      <c r="GM64" s="58"/>
      <c r="GN64" s="58"/>
      <c r="GO64" s="58"/>
      <c r="GP64" s="58"/>
      <c r="GQ64" s="58"/>
      <c r="GR64" s="58"/>
      <c r="GS64" s="58"/>
      <c r="GT64" s="58"/>
      <c r="GU64" s="58"/>
      <c r="GV64" s="58"/>
      <c r="GW64" s="58"/>
      <c r="GX64" s="58"/>
      <c r="GY64" s="58"/>
      <c r="GZ64" s="58"/>
      <c r="HA64" s="58"/>
      <c r="HB64" s="58"/>
      <c r="HC64" s="58"/>
      <c r="HD64" s="58"/>
      <c r="HE64" s="58"/>
      <c r="HF64" s="58"/>
      <c r="HG64" s="58"/>
      <c r="HH64" s="58"/>
      <c r="HI64" s="58"/>
      <c r="HJ64" s="58"/>
      <c r="HK64" s="58"/>
      <c r="HL64" s="58"/>
      <c r="HM64" s="58"/>
      <c r="HN64" s="58"/>
      <c r="HO64" s="58"/>
      <c r="HP64" s="58"/>
      <c r="HQ64" s="58"/>
      <c r="HR64" s="58"/>
      <c r="HS64" s="58"/>
      <c r="HT64" s="58"/>
      <c r="HU64" s="58"/>
      <c r="HV64" s="58"/>
      <c r="HW64" s="58"/>
      <c r="HX64" s="58"/>
      <c r="HY64" s="58"/>
      <c r="HZ64" s="58"/>
      <c r="IA64" s="58"/>
      <c r="IB64" s="58"/>
      <c r="IC64" s="58"/>
      <c r="ID64" s="58"/>
      <c r="IE64" s="58"/>
      <c r="IF64" s="58"/>
      <c r="IG64" s="58"/>
      <c r="IH64" s="58"/>
      <c r="II64" s="58"/>
      <c r="IJ64" s="58"/>
      <c r="IK64" s="58"/>
      <c r="IL64" s="58"/>
      <c r="IM64" s="58"/>
      <c r="IN64" s="58"/>
      <c r="IO64" s="58"/>
      <c r="IP64" s="58"/>
      <c r="IQ64" s="58"/>
      <c r="IR64" s="58"/>
      <c r="IS64" s="58"/>
      <c r="IT64" s="58"/>
      <c r="IU64" s="58"/>
      <c r="IV64" s="58"/>
    </row>
    <row r="65" spans="1:256" x14ac:dyDescent="0.2">
      <c r="A65" s="21" t="s">
        <v>21</v>
      </c>
      <c r="B65" s="22">
        <v>222</v>
      </c>
      <c r="C65" s="23">
        <v>0.13</v>
      </c>
      <c r="D65" s="23">
        <v>0.02</v>
      </c>
      <c r="E65" s="23">
        <v>15.2</v>
      </c>
      <c r="F65" s="23">
        <v>62</v>
      </c>
      <c r="G65" s="23" t="s">
        <v>22</v>
      </c>
      <c r="H65" s="24" t="s">
        <v>23</v>
      </c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  <c r="IS65" s="6"/>
      <c r="IT65" s="6"/>
      <c r="IU65" s="6"/>
      <c r="IV65" s="6"/>
    </row>
    <row r="66" spans="1:256" x14ac:dyDescent="0.2">
      <c r="A66" s="25" t="s">
        <v>41</v>
      </c>
      <c r="B66" s="22">
        <v>20</v>
      </c>
      <c r="C66" s="41">
        <v>1.3</v>
      </c>
      <c r="D66" s="41">
        <v>0.2</v>
      </c>
      <c r="E66" s="41">
        <v>8.6</v>
      </c>
      <c r="F66" s="41">
        <v>43</v>
      </c>
      <c r="G66" s="42">
        <v>11</v>
      </c>
      <c r="H66" s="27" t="s">
        <v>42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  <c r="IV66" s="6"/>
    </row>
    <row r="67" spans="1:256" x14ac:dyDescent="0.25">
      <c r="A67" s="28" t="s">
        <v>27</v>
      </c>
      <c r="B67" s="2">
        <f>SUM(B61:B66)</f>
        <v>582</v>
      </c>
      <c r="C67" s="29">
        <f>SUM(C61:C66)</f>
        <v>26.68</v>
      </c>
      <c r="D67" s="29">
        <f>SUM(D61:D66)</f>
        <v>20.589999999999996</v>
      </c>
      <c r="E67" s="29">
        <f>SUM(E61:E66)</f>
        <v>114.96</v>
      </c>
      <c r="F67" s="29">
        <f>SUM(F61:F66)</f>
        <v>717.77</v>
      </c>
      <c r="G67" s="30"/>
      <c r="H67" s="54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  <c r="IV67" s="55"/>
    </row>
    <row r="68" spans="1:256" x14ac:dyDescent="0.25">
      <c r="A68" s="117" t="s">
        <v>28</v>
      </c>
      <c r="B68" s="118"/>
      <c r="C68" s="118"/>
      <c r="D68" s="118"/>
      <c r="E68" s="118"/>
      <c r="F68" s="118"/>
      <c r="G68" s="118"/>
      <c r="H68" s="119"/>
    </row>
    <row r="69" spans="1:256" ht="11.25" customHeight="1" x14ac:dyDescent="0.2">
      <c r="A69" s="2" t="s">
        <v>3</v>
      </c>
      <c r="B69" s="2" t="s">
        <v>4</v>
      </c>
      <c r="C69" s="3" t="s">
        <v>5</v>
      </c>
      <c r="D69" s="3" t="s">
        <v>6</v>
      </c>
      <c r="E69" s="3" t="s">
        <v>7</v>
      </c>
      <c r="F69" s="4" t="s">
        <v>8</v>
      </c>
      <c r="G69" s="5" t="s">
        <v>9</v>
      </c>
      <c r="H69" s="3" t="s">
        <v>10</v>
      </c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  <c r="II69" s="6"/>
      <c r="IJ69" s="6"/>
      <c r="IK69" s="6"/>
      <c r="IL69" s="6"/>
      <c r="IM69" s="6"/>
      <c r="IN69" s="6"/>
      <c r="IO69" s="6"/>
      <c r="IP69" s="6"/>
      <c r="IQ69" s="6"/>
      <c r="IR69" s="6"/>
      <c r="IS69" s="6"/>
      <c r="IT69" s="6"/>
      <c r="IU69" s="6"/>
      <c r="IV69" s="6"/>
    </row>
    <row r="70" spans="1:256" x14ac:dyDescent="0.25">
      <c r="A70" s="112" t="s">
        <v>11</v>
      </c>
      <c r="B70" s="113"/>
      <c r="C70" s="114"/>
      <c r="D70" s="114"/>
      <c r="E70" s="114"/>
      <c r="F70" s="114"/>
      <c r="G70" s="113"/>
      <c r="H70" s="115"/>
    </row>
    <row r="71" spans="1:256" x14ac:dyDescent="0.2">
      <c r="A71" s="46" t="s">
        <v>54</v>
      </c>
      <c r="B71" s="33">
        <v>100</v>
      </c>
      <c r="C71" s="47">
        <v>0.94</v>
      </c>
      <c r="D71" s="47">
        <v>10.14</v>
      </c>
      <c r="E71" s="47">
        <v>2.38</v>
      </c>
      <c r="F71" s="47">
        <v>104.9</v>
      </c>
      <c r="G71" s="10" t="s">
        <v>55</v>
      </c>
      <c r="H71" s="35" t="s">
        <v>56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  <c r="II71" s="6"/>
      <c r="IJ71" s="6"/>
      <c r="IK71" s="6"/>
      <c r="IL71" s="6"/>
      <c r="IM71" s="6"/>
      <c r="IN71" s="6"/>
      <c r="IO71" s="6"/>
      <c r="IP71" s="6"/>
      <c r="IQ71" s="6"/>
      <c r="IR71" s="6"/>
      <c r="IS71" s="6"/>
      <c r="IT71" s="6"/>
      <c r="IU71" s="6"/>
      <c r="IV71" s="6"/>
    </row>
    <row r="72" spans="1:256" x14ac:dyDescent="0.25">
      <c r="A72" s="68" t="s">
        <v>91</v>
      </c>
      <c r="B72" s="8">
        <v>90</v>
      </c>
      <c r="C72" s="9">
        <v>9.6999999999999993</v>
      </c>
      <c r="D72" s="9">
        <v>14.2</v>
      </c>
      <c r="E72" s="9">
        <v>8.1999999999999993</v>
      </c>
      <c r="F72" s="9">
        <v>198.4</v>
      </c>
      <c r="G72" s="69" t="s">
        <v>92</v>
      </c>
      <c r="H72" s="62" t="s">
        <v>93</v>
      </c>
    </row>
    <row r="73" spans="1:256" ht="12.75" customHeight="1" x14ac:dyDescent="0.2">
      <c r="A73" s="18" t="s">
        <v>18</v>
      </c>
      <c r="B73" s="19">
        <v>150</v>
      </c>
      <c r="C73" s="19">
        <v>5.52</v>
      </c>
      <c r="D73" s="19">
        <v>4.51</v>
      </c>
      <c r="E73" s="19">
        <v>26.45</v>
      </c>
      <c r="F73" s="19">
        <v>168.45</v>
      </c>
      <c r="G73" s="20" t="s">
        <v>19</v>
      </c>
      <c r="H73" s="18" t="s">
        <v>20</v>
      </c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x14ac:dyDescent="0.2">
      <c r="A74" s="27" t="s">
        <v>38</v>
      </c>
      <c r="B74" s="19">
        <v>215</v>
      </c>
      <c r="C74" s="19">
        <v>7.0000000000000007E-2</v>
      </c>
      <c r="D74" s="19">
        <v>0.02</v>
      </c>
      <c r="E74" s="19">
        <v>15</v>
      </c>
      <c r="F74" s="19">
        <v>60</v>
      </c>
      <c r="G74" s="23" t="s">
        <v>39</v>
      </c>
      <c r="H74" s="40" t="s">
        <v>40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x14ac:dyDescent="0.2">
      <c r="A75" s="25" t="s">
        <v>24</v>
      </c>
      <c r="B75" s="26">
        <v>20</v>
      </c>
      <c r="C75" s="22">
        <f>3.2/2</f>
        <v>1.6</v>
      </c>
      <c r="D75" s="22">
        <f>0.4/2</f>
        <v>0.2</v>
      </c>
      <c r="E75" s="22">
        <f>20.4/2</f>
        <v>10.199999999999999</v>
      </c>
      <c r="F75" s="22">
        <v>50</v>
      </c>
      <c r="G75" s="19" t="s">
        <v>25</v>
      </c>
      <c r="H75" s="27" t="s">
        <v>26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x14ac:dyDescent="0.25">
      <c r="A76" s="28" t="s">
        <v>27</v>
      </c>
      <c r="B76" s="2">
        <f>SUM(B71:B75)</f>
        <v>575</v>
      </c>
      <c r="C76" s="29">
        <f>SUM(C71:C75)</f>
        <v>17.829999999999998</v>
      </c>
      <c r="D76" s="29">
        <f>SUM(D71:D75)</f>
        <v>29.07</v>
      </c>
      <c r="E76" s="29">
        <f>SUM(E71:E75)</f>
        <v>62.230000000000004</v>
      </c>
      <c r="F76" s="29">
        <f>SUM(F71:F75)</f>
        <v>581.75</v>
      </c>
      <c r="G76" s="30"/>
      <c r="H76" s="54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  <c r="IV76" s="55"/>
    </row>
    <row r="77" spans="1:256" x14ac:dyDescent="0.25">
      <c r="A77" s="117" t="s">
        <v>43</v>
      </c>
      <c r="B77" s="118"/>
      <c r="C77" s="118"/>
      <c r="D77" s="118"/>
      <c r="E77" s="118"/>
      <c r="F77" s="118"/>
      <c r="G77" s="118"/>
      <c r="H77" s="119"/>
    </row>
    <row r="78" spans="1:256" ht="11.25" customHeight="1" x14ac:dyDescent="0.2">
      <c r="A78" s="2" t="s">
        <v>3</v>
      </c>
      <c r="B78" s="2" t="s">
        <v>4</v>
      </c>
      <c r="C78" s="3" t="s">
        <v>5</v>
      </c>
      <c r="D78" s="3" t="s">
        <v>6</v>
      </c>
      <c r="E78" s="3" t="s">
        <v>7</v>
      </c>
      <c r="F78" s="4" t="s">
        <v>8</v>
      </c>
      <c r="G78" s="5" t="s">
        <v>9</v>
      </c>
      <c r="H78" s="3" t="s">
        <v>10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x14ac:dyDescent="0.25">
      <c r="A79" s="120" t="s">
        <v>11</v>
      </c>
      <c r="B79" s="120"/>
      <c r="C79" s="120"/>
      <c r="D79" s="120"/>
      <c r="E79" s="120"/>
      <c r="F79" s="120"/>
      <c r="G79" s="120"/>
      <c r="H79" s="120"/>
    </row>
    <row r="80" spans="1:256" x14ac:dyDescent="0.2">
      <c r="A80" s="7" t="s">
        <v>67</v>
      </c>
      <c r="B80" s="8">
        <v>50</v>
      </c>
      <c r="C80" s="47">
        <v>0.35</v>
      </c>
      <c r="D80" s="47">
        <v>0.05</v>
      </c>
      <c r="E80" s="47">
        <v>0.95</v>
      </c>
      <c r="F80" s="47">
        <v>6</v>
      </c>
      <c r="G80" s="10" t="s">
        <v>68</v>
      </c>
      <c r="H80" s="39" t="s">
        <v>46</v>
      </c>
    </row>
    <row r="81" spans="1:256" x14ac:dyDescent="0.2">
      <c r="A81" s="60" t="s">
        <v>94</v>
      </c>
      <c r="B81" s="8">
        <v>90</v>
      </c>
      <c r="C81" s="9">
        <v>21.2</v>
      </c>
      <c r="D81" s="9">
        <v>11.43</v>
      </c>
      <c r="E81" s="9">
        <v>5.3</v>
      </c>
      <c r="F81" s="9">
        <v>220.3</v>
      </c>
      <c r="G81" s="69" t="s">
        <v>95</v>
      </c>
      <c r="H81" s="35" t="s">
        <v>96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x14ac:dyDescent="0.2">
      <c r="A82" s="27" t="s">
        <v>50</v>
      </c>
      <c r="B82" s="19">
        <v>150</v>
      </c>
      <c r="C82" s="23">
        <v>3.06</v>
      </c>
      <c r="D82" s="23">
        <v>4.8</v>
      </c>
      <c r="E82" s="23">
        <v>20.440000000000001</v>
      </c>
      <c r="F82" s="23">
        <v>137.25</v>
      </c>
      <c r="G82" s="19" t="s">
        <v>51</v>
      </c>
      <c r="H82" s="27" t="s">
        <v>52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x14ac:dyDescent="0.2">
      <c r="A83" s="40" t="s">
        <v>97</v>
      </c>
      <c r="B83" s="26">
        <v>50</v>
      </c>
      <c r="C83" s="9">
        <v>3.54</v>
      </c>
      <c r="D83" s="9">
        <v>6.57</v>
      </c>
      <c r="E83" s="9">
        <v>27.87</v>
      </c>
      <c r="F83" s="9">
        <v>185</v>
      </c>
      <c r="G83" s="53" t="s">
        <v>98</v>
      </c>
      <c r="H83" s="39" t="s">
        <v>99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x14ac:dyDescent="0.2">
      <c r="A84" s="21" t="s">
        <v>21</v>
      </c>
      <c r="B84" s="22">
        <v>222</v>
      </c>
      <c r="C84" s="23">
        <v>0.13</v>
      </c>
      <c r="D84" s="23">
        <v>0.02</v>
      </c>
      <c r="E84" s="23">
        <v>15.2</v>
      </c>
      <c r="F84" s="23">
        <v>62</v>
      </c>
      <c r="G84" s="23" t="s">
        <v>22</v>
      </c>
      <c r="H84" s="24" t="s">
        <v>23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x14ac:dyDescent="0.2">
      <c r="A85" s="25" t="s">
        <v>41</v>
      </c>
      <c r="B85" s="22">
        <v>20</v>
      </c>
      <c r="C85" s="41">
        <v>1.3</v>
      </c>
      <c r="D85" s="41">
        <v>0.2</v>
      </c>
      <c r="E85" s="41">
        <v>8.6</v>
      </c>
      <c r="F85" s="41">
        <v>43</v>
      </c>
      <c r="G85" s="42">
        <v>11</v>
      </c>
      <c r="H85" s="27" t="s">
        <v>42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x14ac:dyDescent="0.25">
      <c r="A86" s="28" t="s">
        <v>27</v>
      </c>
      <c r="B86" s="2">
        <f>SUM(B80:B85)</f>
        <v>582</v>
      </c>
      <c r="C86" s="29">
        <f>SUM(C80:C85)</f>
        <v>29.58</v>
      </c>
      <c r="D86" s="29">
        <f>SUM(D80:D85)</f>
        <v>23.07</v>
      </c>
      <c r="E86" s="29">
        <f>SUM(E80:E85)</f>
        <v>78.36</v>
      </c>
      <c r="F86" s="29">
        <f>SUM(F80:F85)</f>
        <v>653.54999999999995</v>
      </c>
      <c r="G86" s="30"/>
      <c r="H86" s="54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  <c r="CU86" s="55"/>
      <c r="CV86" s="55"/>
      <c r="CW86" s="55"/>
      <c r="CX86" s="55"/>
      <c r="CY86" s="55"/>
      <c r="CZ86" s="55"/>
      <c r="DA86" s="55"/>
      <c r="DB86" s="55"/>
      <c r="DC86" s="55"/>
      <c r="DD86" s="55"/>
      <c r="DE86" s="55"/>
      <c r="DF86" s="55"/>
      <c r="DG86" s="55"/>
      <c r="DH86" s="55"/>
      <c r="DI86" s="55"/>
      <c r="DJ86" s="55"/>
      <c r="DK86" s="55"/>
      <c r="DL86" s="55"/>
      <c r="DM86" s="55"/>
      <c r="DN86" s="55"/>
      <c r="DO86" s="55"/>
      <c r="DP86" s="55"/>
      <c r="DQ86" s="55"/>
      <c r="DR86" s="55"/>
      <c r="DS86" s="55"/>
      <c r="DT86" s="55"/>
      <c r="DU86" s="55"/>
      <c r="DV86" s="55"/>
      <c r="DW86" s="55"/>
      <c r="DX86" s="55"/>
      <c r="DY86" s="55"/>
      <c r="DZ86" s="55"/>
      <c r="EA86" s="55"/>
      <c r="EB86" s="55"/>
      <c r="EC86" s="55"/>
      <c r="ED86" s="55"/>
      <c r="EE86" s="55"/>
      <c r="EF86" s="55"/>
      <c r="EG86" s="55"/>
      <c r="EH86" s="55"/>
      <c r="EI86" s="55"/>
      <c r="EJ86" s="55"/>
      <c r="EK86" s="55"/>
      <c r="EL86" s="55"/>
      <c r="EM86" s="55"/>
      <c r="EN86" s="55"/>
      <c r="EO86" s="55"/>
      <c r="EP86" s="55"/>
      <c r="EQ86" s="55"/>
      <c r="ER86" s="55"/>
      <c r="ES86" s="55"/>
      <c r="ET86" s="55"/>
      <c r="EU86" s="55"/>
      <c r="EV86" s="55"/>
      <c r="EW86" s="55"/>
      <c r="EX86" s="55"/>
      <c r="EY86" s="55"/>
      <c r="EZ86" s="55"/>
      <c r="FA86" s="55"/>
      <c r="FB86" s="55"/>
      <c r="FC86" s="55"/>
      <c r="FD86" s="55"/>
      <c r="FE86" s="55"/>
      <c r="FF86" s="55"/>
      <c r="FG86" s="55"/>
      <c r="FH86" s="55"/>
      <c r="FI86" s="55"/>
      <c r="FJ86" s="55"/>
      <c r="FK86" s="55"/>
      <c r="FL86" s="55"/>
      <c r="FM86" s="55"/>
      <c r="FN86" s="55"/>
      <c r="FO86" s="55"/>
      <c r="FP86" s="55"/>
      <c r="FQ86" s="55"/>
      <c r="FR86" s="55"/>
      <c r="FS86" s="55"/>
      <c r="FT86" s="55"/>
      <c r="FU86" s="55"/>
      <c r="FV86" s="55"/>
      <c r="FW86" s="55"/>
      <c r="FX86" s="55"/>
      <c r="FY86" s="55"/>
      <c r="FZ86" s="55"/>
      <c r="GA86" s="55"/>
      <c r="GB86" s="55"/>
      <c r="GC86" s="55"/>
      <c r="GD86" s="55"/>
      <c r="GE86" s="55"/>
      <c r="GF86" s="55"/>
      <c r="GG86" s="55"/>
      <c r="GH86" s="55"/>
      <c r="GI86" s="55"/>
      <c r="GJ86" s="55"/>
      <c r="GK86" s="55"/>
      <c r="GL86" s="55"/>
      <c r="GM86" s="55"/>
      <c r="GN86" s="55"/>
      <c r="GO86" s="55"/>
      <c r="GP86" s="55"/>
      <c r="GQ86" s="55"/>
      <c r="GR86" s="55"/>
      <c r="GS86" s="55"/>
      <c r="GT86" s="55"/>
      <c r="GU86" s="55"/>
      <c r="GV86" s="55"/>
      <c r="GW86" s="55"/>
      <c r="GX86" s="55"/>
      <c r="GY86" s="55"/>
      <c r="GZ86" s="55"/>
      <c r="HA86" s="55"/>
      <c r="HB86" s="55"/>
      <c r="HC86" s="55"/>
      <c r="HD86" s="55"/>
      <c r="HE86" s="55"/>
      <c r="HF86" s="55"/>
      <c r="HG86" s="55"/>
      <c r="HH86" s="55"/>
      <c r="HI86" s="55"/>
      <c r="HJ86" s="55"/>
      <c r="HK86" s="55"/>
      <c r="HL86" s="55"/>
      <c r="HM86" s="55"/>
      <c r="HN86" s="55"/>
      <c r="HO86" s="55"/>
      <c r="HP86" s="55"/>
      <c r="HQ86" s="55"/>
      <c r="HR86" s="55"/>
      <c r="HS86" s="55"/>
      <c r="HT86" s="55"/>
      <c r="HU86" s="55"/>
      <c r="HV86" s="55"/>
      <c r="HW86" s="55"/>
      <c r="HX86" s="55"/>
      <c r="HY86" s="55"/>
      <c r="HZ86" s="55"/>
      <c r="IA86" s="55"/>
      <c r="IB86" s="55"/>
      <c r="IC86" s="55"/>
      <c r="ID86" s="55"/>
      <c r="IE86" s="55"/>
      <c r="IF86" s="55"/>
      <c r="IG86" s="55"/>
      <c r="IH86" s="55"/>
      <c r="II86" s="55"/>
      <c r="IJ86" s="55"/>
      <c r="IK86" s="55"/>
      <c r="IL86" s="55"/>
      <c r="IM86" s="55"/>
      <c r="IN86" s="55"/>
      <c r="IO86" s="55"/>
      <c r="IP86" s="55"/>
      <c r="IQ86" s="55"/>
      <c r="IR86" s="55"/>
      <c r="IS86" s="55"/>
      <c r="IT86" s="55"/>
      <c r="IU86" s="55"/>
      <c r="IV86" s="55"/>
    </row>
    <row r="87" spans="1:256" x14ac:dyDescent="0.25">
      <c r="A87" s="117" t="s">
        <v>53</v>
      </c>
      <c r="B87" s="118"/>
      <c r="C87" s="118"/>
      <c r="D87" s="118"/>
      <c r="E87" s="118"/>
      <c r="F87" s="118"/>
      <c r="G87" s="118"/>
      <c r="H87" s="119"/>
    </row>
    <row r="88" spans="1:256" ht="9.75" customHeight="1" x14ac:dyDescent="0.2">
      <c r="A88" s="2" t="s">
        <v>3</v>
      </c>
      <c r="B88" s="2" t="s">
        <v>4</v>
      </c>
      <c r="C88" s="3" t="s">
        <v>5</v>
      </c>
      <c r="D88" s="3" t="s">
        <v>6</v>
      </c>
      <c r="E88" s="3" t="s">
        <v>7</v>
      </c>
      <c r="F88" s="4" t="s">
        <v>8</v>
      </c>
      <c r="G88" s="5" t="s">
        <v>9</v>
      </c>
      <c r="H88" s="3" t="s">
        <v>10</v>
      </c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x14ac:dyDescent="0.25">
      <c r="A89" s="112" t="s">
        <v>11</v>
      </c>
      <c r="B89" s="113"/>
      <c r="C89" s="114"/>
      <c r="D89" s="114"/>
      <c r="E89" s="114"/>
      <c r="F89" s="114"/>
      <c r="G89" s="113"/>
      <c r="H89" s="115"/>
    </row>
    <row r="90" spans="1:256" ht="14.25" customHeight="1" x14ac:dyDescent="0.2">
      <c r="A90" s="31" t="s">
        <v>29</v>
      </c>
      <c r="B90" s="33">
        <v>70</v>
      </c>
      <c r="C90" s="9">
        <v>2.99</v>
      </c>
      <c r="D90" s="9">
        <v>10</v>
      </c>
      <c r="E90" s="9">
        <v>2.15</v>
      </c>
      <c r="F90" s="9">
        <v>110.46</v>
      </c>
      <c r="G90" s="34" t="s">
        <v>30</v>
      </c>
      <c r="H90" s="35" t="s">
        <v>31</v>
      </c>
    </row>
    <row r="91" spans="1:256" x14ac:dyDescent="0.2">
      <c r="A91" s="70" t="s">
        <v>100</v>
      </c>
      <c r="B91" s="49">
        <v>100</v>
      </c>
      <c r="C91" s="41">
        <v>14.1</v>
      </c>
      <c r="D91" s="41">
        <v>15.3</v>
      </c>
      <c r="E91" s="41">
        <v>3.2</v>
      </c>
      <c r="F91" s="41">
        <v>205.9</v>
      </c>
      <c r="G91" s="71" t="s">
        <v>101</v>
      </c>
      <c r="H91" s="27" t="s">
        <v>102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x14ac:dyDescent="0.2">
      <c r="A92" s="25" t="s">
        <v>60</v>
      </c>
      <c r="B92" s="49">
        <v>150</v>
      </c>
      <c r="C92" s="50">
        <v>8.6</v>
      </c>
      <c r="D92" s="50">
        <v>6.09</v>
      </c>
      <c r="E92" s="50">
        <v>38.64</v>
      </c>
      <c r="F92" s="50">
        <v>243.75</v>
      </c>
      <c r="G92" s="23" t="s">
        <v>61</v>
      </c>
      <c r="H92" s="51" t="s">
        <v>62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x14ac:dyDescent="0.2">
      <c r="A93" s="27" t="s">
        <v>38</v>
      </c>
      <c r="B93" s="19">
        <v>215</v>
      </c>
      <c r="C93" s="19">
        <v>7.0000000000000007E-2</v>
      </c>
      <c r="D93" s="19">
        <v>0.02</v>
      </c>
      <c r="E93" s="19">
        <v>15</v>
      </c>
      <c r="F93" s="19">
        <v>60</v>
      </c>
      <c r="G93" s="23" t="s">
        <v>39</v>
      </c>
      <c r="H93" s="40" t="s">
        <v>40</v>
      </c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x14ac:dyDescent="0.2">
      <c r="A94" s="25" t="s">
        <v>24</v>
      </c>
      <c r="B94" s="26">
        <v>20</v>
      </c>
      <c r="C94" s="22">
        <f>3.2/2</f>
        <v>1.6</v>
      </c>
      <c r="D94" s="22">
        <f>0.4/2</f>
        <v>0.2</v>
      </c>
      <c r="E94" s="22">
        <f>20.4/2</f>
        <v>10.199999999999999</v>
      </c>
      <c r="F94" s="22">
        <v>50</v>
      </c>
      <c r="G94" s="19" t="s">
        <v>25</v>
      </c>
      <c r="H94" s="27" t="s">
        <v>26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x14ac:dyDescent="0.25">
      <c r="A95" s="28" t="s">
        <v>27</v>
      </c>
      <c r="B95" s="2">
        <f>SUM(B90:B94)</f>
        <v>555</v>
      </c>
      <c r="C95" s="29">
        <f>SUM(C90:C94)</f>
        <v>27.36</v>
      </c>
      <c r="D95" s="29">
        <f>SUM(D90:D94)</f>
        <v>31.61</v>
      </c>
      <c r="E95" s="29">
        <f>SUM(E90:E94)</f>
        <v>69.19</v>
      </c>
      <c r="F95" s="29">
        <f>SUM(F90:F94)</f>
        <v>670.11</v>
      </c>
      <c r="G95" s="30"/>
      <c r="H95" s="54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  <c r="IT95" s="55"/>
      <c r="IU95" s="55"/>
      <c r="IV95" s="55"/>
    </row>
    <row r="96" spans="1:256" x14ac:dyDescent="0.25">
      <c r="A96" s="121" t="s">
        <v>66</v>
      </c>
      <c r="B96" s="121"/>
      <c r="C96" s="121"/>
      <c r="D96" s="121"/>
      <c r="E96" s="121"/>
      <c r="F96" s="121"/>
      <c r="G96" s="121"/>
      <c r="H96" s="121"/>
    </row>
    <row r="97" spans="1:256" ht="12" customHeight="1" x14ac:dyDescent="0.2">
      <c r="A97" s="2" t="s">
        <v>3</v>
      </c>
      <c r="B97" s="2" t="s">
        <v>4</v>
      </c>
      <c r="C97" s="3" t="s">
        <v>5</v>
      </c>
      <c r="D97" s="3" t="s">
        <v>6</v>
      </c>
      <c r="E97" s="3" t="s">
        <v>7</v>
      </c>
      <c r="F97" s="4" t="s">
        <v>8</v>
      </c>
      <c r="G97" s="5" t="s">
        <v>9</v>
      </c>
      <c r="H97" s="3" t="s">
        <v>10</v>
      </c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x14ac:dyDescent="0.25">
      <c r="A98" s="112" t="s">
        <v>11</v>
      </c>
      <c r="B98" s="113"/>
      <c r="C98" s="114"/>
      <c r="D98" s="114"/>
      <c r="E98" s="114"/>
      <c r="F98" s="114"/>
      <c r="G98" s="113"/>
      <c r="H98" s="115"/>
    </row>
    <row r="99" spans="1:256" ht="24" x14ac:dyDescent="0.25">
      <c r="A99" s="7" t="s">
        <v>103</v>
      </c>
      <c r="B99" s="8">
        <v>100</v>
      </c>
      <c r="C99" s="9">
        <v>1.31</v>
      </c>
      <c r="D99" s="9">
        <v>3.25</v>
      </c>
      <c r="E99" s="9">
        <v>6.47</v>
      </c>
      <c r="F99" s="9">
        <v>60.4</v>
      </c>
      <c r="G99" s="10" t="s">
        <v>104</v>
      </c>
      <c r="H99" s="11" t="s">
        <v>105</v>
      </c>
    </row>
    <row r="100" spans="1:256" ht="12.75" customHeight="1" x14ac:dyDescent="0.2">
      <c r="A100" s="40" t="s">
        <v>106</v>
      </c>
      <c r="B100" s="26">
        <v>230</v>
      </c>
      <c r="C100" s="73">
        <v>18.13</v>
      </c>
      <c r="D100" s="73">
        <v>14.03</v>
      </c>
      <c r="E100" s="73">
        <v>47.61</v>
      </c>
      <c r="F100" s="73">
        <v>393.83</v>
      </c>
      <c r="G100" s="19" t="s">
        <v>107</v>
      </c>
      <c r="H100" s="74" t="s">
        <v>108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75" customFormat="1" x14ac:dyDescent="0.2">
      <c r="A101" s="40" t="s">
        <v>97</v>
      </c>
      <c r="B101" s="26">
        <v>50</v>
      </c>
      <c r="C101" s="9">
        <v>3.54</v>
      </c>
      <c r="D101" s="9">
        <v>6.57</v>
      </c>
      <c r="E101" s="9">
        <v>27.87</v>
      </c>
      <c r="F101" s="9">
        <v>185</v>
      </c>
      <c r="G101" s="53" t="s">
        <v>98</v>
      </c>
      <c r="H101" s="39" t="s">
        <v>99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</row>
    <row r="102" spans="1:256" x14ac:dyDescent="0.2">
      <c r="A102" s="21" t="s">
        <v>21</v>
      </c>
      <c r="B102" s="22">
        <v>222</v>
      </c>
      <c r="C102" s="23">
        <v>0.13</v>
      </c>
      <c r="D102" s="23">
        <v>0.02</v>
      </c>
      <c r="E102" s="23">
        <v>15.2</v>
      </c>
      <c r="F102" s="23">
        <v>62</v>
      </c>
      <c r="G102" s="23" t="s">
        <v>22</v>
      </c>
      <c r="H102" s="24" t="s">
        <v>23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x14ac:dyDescent="0.2">
      <c r="A103" s="25" t="s">
        <v>41</v>
      </c>
      <c r="B103" s="22">
        <v>20</v>
      </c>
      <c r="C103" s="41">
        <v>1.3</v>
      </c>
      <c r="D103" s="41">
        <v>0.2</v>
      </c>
      <c r="E103" s="41">
        <v>8.6</v>
      </c>
      <c r="F103" s="41">
        <v>43</v>
      </c>
      <c r="G103" s="42">
        <v>11</v>
      </c>
      <c r="H103" s="27" t="s">
        <v>42</v>
      </c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x14ac:dyDescent="0.25">
      <c r="A104" s="28" t="s">
        <v>27</v>
      </c>
      <c r="B104" s="2">
        <f>SUM(B99:B103)</f>
        <v>622</v>
      </c>
      <c r="C104" s="29">
        <f>SUM(C99:C103)</f>
        <v>24.409999999999997</v>
      </c>
      <c r="D104" s="29">
        <f>SUM(D99:D103)</f>
        <v>24.07</v>
      </c>
      <c r="E104" s="29">
        <f>SUM(E99:E103)</f>
        <v>105.75</v>
      </c>
      <c r="F104" s="29">
        <f>SUM(F99:F103)</f>
        <v>744.23</v>
      </c>
      <c r="G104" s="30"/>
      <c r="H104" s="54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5"/>
      <c r="IU104" s="55"/>
      <c r="IV104" s="55"/>
    </row>
    <row r="105" spans="1:256" x14ac:dyDescent="0.25">
      <c r="A105" s="117" t="s">
        <v>75</v>
      </c>
      <c r="B105" s="118"/>
      <c r="C105" s="118"/>
      <c r="D105" s="118"/>
      <c r="E105" s="118"/>
      <c r="F105" s="118"/>
      <c r="G105" s="118"/>
      <c r="H105" s="119"/>
    </row>
    <row r="106" spans="1:256" ht="11.25" customHeight="1" x14ac:dyDescent="0.2">
      <c r="A106" s="2" t="s">
        <v>3</v>
      </c>
      <c r="B106" s="2" t="s">
        <v>4</v>
      </c>
      <c r="C106" s="3" t="s">
        <v>5</v>
      </c>
      <c r="D106" s="3" t="s">
        <v>6</v>
      </c>
      <c r="E106" s="3" t="s">
        <v>7</v>
      </c>
      <c r="F106" s="4" t="s">
        <v>8</v>
      </c>
      <c r="G106" s="5" t="s">
        <v>9</v>
      </c>
      <c r="H106" s="3" t="s">
        <v>10</v>
      </c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x14ac:dyDescent="0.25">
      <c r="A107" s="112" t="s">
        <v>11</v>
      </c>
      <c r="B107" s="113"/>
      <c r="C107" s="114"/>
      <c r="D107" s="114"/>
      <c r="E107" s="114"/>
      <c r="F107" s="114"/>
      <c r="G107" s="113"/>
      <c r="H107" s="115"/>
    </row>
    <row r="108" spans="1:256" ht="25.5" customHeight="1" x14ac:dyDescent="0.25">
      <c r="A108" s="31" t="s">
        <v>109</v>
      </c>
      <c r="B108" s="33">
        <v>100</v>
      </c>
      <c r="C108" s="47">
        <v>1.41</v>
      </c>
      <c r="D108" s="47">
        <v>6.01</v>
      </c>
      <c r="E108" s="47">
        <v>8.26</v>
      </c>
      <c r="F108" s="47">
        <v>92.8</v>
      </c>
      <c r="G108" s="34" t="s">
        <v>110</v>
      </c>
      <c r="H108" s="11" t="s">
        <v>111</v>
      </c>
    </row>
    <row r="109" spans="1:256" s="189" customFormat="1" ht="12" customHeight="1" x14ac:dyDescent="0.2">
      <c r="A109" s="184" t="s">
        <v>112</v>
      </c>
      <c r="B109" s="185">
        <v>90</v>
      </c>
      <c r="C109" s="186">
        <v>20.8</v>
      </c>
      <c r="D109" s="186">
        <v>12.1</v>
      </c>
      <c r="E109" s="186">
        <v>5.01</v>
      </c>
      <c r="F109" s="186">
        <v>223.2</v>
      </c>
      <c r="G109" s="187" t="s">
        <v>113</v>
      </c>
      <c r="H109" s="188" t="s">
        <v>114</v>
      </c>
    </row>
    <row r="110" spans="1:256" x14ac:dyDescent="0.2">
      <c r="A110" s="7" t="s">
        <v>115</v>
      </c>
      <c r="B110" s="8">
        <v>150</v>
      </c>
      <c r="C110" s="9">
        <v>4.2</v>
      </c>
      <c r="D110" s="9">
        <v>4.8</v>
      </c>
      <c r="E110" s="9">
        <v>32.700000000000003</v>
      </c>
      <c r="F110" s="9">
        <v>189.3</v>
      </c>
      <c r="G110" s="10" t="s">
        <v>116</v>
      </c>
      <c r="H110" s="35" t="s">
        <v>117</v>
      </c>
    </row>
    <row r="111" spans="1:256" x14ac:dyDescent="0.2">
      <c r="A111" s="27" t="s">
        <v>38</v>
      </c>
      <c r="B111" s="19">
        <v>215</v>
      </c>
      <c r="C111" s="19">
        <v>7.0000000000000007E-2</v>
      </c>
      <c r="D111" s="19">
        <v>0.02</v>
      </c>
      <c r="E111" s="19">
        <v>15</v>
      </c>
      <c r="F111" s="19">
        <v>60</v>
      </c>
      <c r="G111" s="23" t="s">
        <v>39</v>
      </c>
      <c r="H111" s="40" t="s">
        <v>40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  <c r="IV111" s="6"/>
    </row>
    <row r="112" spans="1:256" x14ac:dyDescent="0.2">
      <c r="A112" s="25" t="s">
        <v>24</v>
      </c>
      <c r="B112" s="26">
        <v>20</v>
      </c>
      <c r="C112" s="22">
        <f>3.2/2</f>
        <v>1.6</v>
      </c>
      <c r="D112" s="22">
        <f>0.4/2</f>
        <v>0.2</v>
      </c>
      <c r="E112" s="22">
        <f>20.4/2</f>
        <v>10.199999999999999</v>
      </c>
      <c r="F112" s="22">
        <v>50</v>
      </c>
      <c r="G112" s="19" t="s">
        <v>25</v>
      </c>
      <c r="H112" s="27" t="s">
        <v>26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ht="13.5" customHeight="1" x14ac:dyDescent="0.25">
      <c r="A113" s="28" t="s">
        <v>27</v>
      </c>
      <c r="B113" s="2">
        <f>SUM(B108:B112)</f>
        <v>575</v>
      </c>
      <c r="C113" s="29">
        <f>SUM(C108:C112)</f>
        <v>28.080000000000002</v>
      </c>
      <c r="D113" s="29">
        <f>SUM(D108:D112)</f>
        <v>23.13</v>
      </c>
      <c r="E113" s="29">
        <f>SUM(E108:E112)</f>
        <v>71.17</v>
      </c>
      <c r="F113" s="29">
        <f>SUM(F108:F112)</f>
        <v>615.29999999999995</v>
      </c>
      <c r="G113" s="30"/>
      <c r="H113" s="54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  <c r="CQ113" s="55"/>
      <c r="CR113" s="55"/>
      <c r="CS113" s="55"/>
      <c r="CT113" s="55"/>
      <c r="CU113" s="55"/>
      <c r="CV113" s="55"/>
      <c r="CW113" s="55"/>
      <c r="CX113" s="55"/>
      <c r="CY113" s="55"/>
      <c r="CZ113" s="55"/>
      <c r="DA113" s="55"/>
      <c r="DB113" s="55"/>
      <c r="DC113" s="55"/>
      <c r="DD113" s="55"/>
      <c r="DE113" s="55"/>
      <c r="DF113" s="55"/>
      <c r="DG113" s="55"/>
      <c r="DH113" s="55"/>
      <c r="DI113" s="55"/>
      <c r="DJ113" s="55"/>
      <c r="DK113" s="55"/>
      <c r="DL113" s="55"/>
      <c r="DM113" s="55"/>
      <c r="DN113" s="55"/>
      <c r="DO113" s="55"/>
      <c r="DP113" s="55"/>
      <c r="DQ113" s="55"/>
      <c r="DR113" s="55"/>
      <c r="DS113" s="55"/>
      <c r="DT113" s="55"/>
      <c r="DU113" s="55"/>
      <c r="DV113" s="55"/>
      <c r="DW113" s="55"/>
      <c r="DX113" s="55"/>
      <c r="DY113" s="55"/>
      <c r="DZ113" s="55"/>
      <c r="EA113" s="55"/>
      <c r="EB113" s="55"/>
      <c r="EC113" s="55"/>
      <c r="ED113" s="55"/>
      <c r="EE113" s="55"/>
      <c r="EF113" s="55"/>
      <c r="EG113" s="55"/>
      <c r="EH113" s="55"/>
      <c r="EI113" s="55"/>
      <c r="EJ113" s="55"/>
      <c r="EK113" s="55"/>
      <c r="EL113" s="55"/>
      <c r="EM113" s="55"/>
      <c r="EN113" s="55"/>
      <c r="EO113" s="55"/>
      <c r="EP113" s="55"/>
      <c r="EQ113" s="55"/>
      <c r="ER113" s="55"/>
      <c r="ES113" s="55"/>
      <c r="ET113" s="55"/>
      <c r="EU113" s="55"/>
      <c r="EV113" s="55"/>
      <c r="EW113" s="55"/>
      <c r="EX113" s="55"/>
      <c r="EY113" s="55"/>
      <c r="EZ113" s="55"/>
      <c r="FA113" s="55"/>
      <c r="FB113" s="55"/>
      <c r="FC113" s="55"/>
      <c r="FD113" s="55"/>
      <c r="FE113" s="55"/>
      <c r="FF113" s="55"/>
      <c r="FG113" s="55"/>
      <c r="FH113" s="55"/>
      <c r="FI113" s="55"/>
      <c r="FJ113" s="55"/>
      <c r="FK113" s="55"/>
      <c r="FL113" s="55"/>
      <c r="FM113" s="55"/>
      <c r="FN113" s="55"/>
      <c r="FO113" s="55"/>
      <c r="FP113" s="55"/>
      <c r="FQ113" s="55"/>
      <c r="FR113" s="55"/>
      <c r="FS113" s="55"/>
      <c r="FT113" s="55"/>
      <c r="FU113" s="55"/>
      <c r="FV113" s="55"/>
      <c r="FW113" s="55"/>
      <c r="FX113" s="55"/>
      <c r="FY113" s="55"/>
      <c r="FZ113" s="55"/>
      <c r="GA113" s="55"/>
      <c r="GB113" s="55"/>
      <c r="GC113" s="55"/>
      <c r="GD113" s="55"/>
      <c r="GE113" s="55"/>
      <c r="GF113" s="55"/>
      <c r="GG113" s="55"/>
      <c r="GH113" s="55"/>
      <c r="GI113" s="55"/>
      <c r="GJ113" s="55"/>
      <c r="GK113" s="55"/>
      <c r="GL113" s="55"/>
      <c r="GM113" s="55"/>
      <c r="GN113" s="55"/>
      <c r="GO113" s="55"/>
      <c r="GP113" s="55"/>
      <c r="GQ113" s="55"/>
      <c r="GR113" s="55"/>
      <c r="GS113" s="55"/>
      <c r="GT113" s="55"/>
      <c r="GU113" s="55"/>
      <c r="GV113" s="55"/>
      <c r="GW113" s="55"/>
      <c r="GX113" s="55"/>
      <c r="GY113" s="55"/>
      <c r="GZ113" s="55"/>
      <c r="HA113" s="55"/>
      <c r="HB113" s="55"/>
      <c r="HC113" s="55"/>
      <c r="HD113" s="55"/>
      <c r="HE113" s="55"/>
      <c r="HF113" s="55"/>
      <c r="HG113" s="55"/>
      <c r="HH113" s="55"/>
      <c r="HI113" s="55"/>
      <c r="HJ113" s="55"/>
      <c r="HK113" s="55"/>
      <c r="HL113" s="55"/>
      <c r="HM113" s="55"/>
      <c r="HN113" s="55"/>
      <c r="HO113" s="55"/>
      <c r="HP113" s="55"/>
      <c r="HQ113" s="55"/>
      <c r="HR113" s="55"/>
      <c r="HS113" s="55"/>
      <c r="HT113" s="55"/>
      <c r="HU113" s="55"/>
      <c r="HV113" s="55"/>
      <c r="HW113" s="55"/>
      <c r="HX113" s="55"/>
      <c r="HY113" s="55"/>
      <c r="HZ113" s="55"/>
      <c r="IA113" s="55"/>
      <c r="IB113" s="55"/>
      <c r="IC113" s="55"/>
      <c r="ID113" s="55"/>
      <c r="IE113" s="55"/>
      <c r="IF113" s="55"/>
      <c r="IG113" s="55"/>
      <c r="IH113" s="55"/>
      <c r="II113" s="55"/>
      <c r="IJ113" s="55"/>
      <c r="IK113" s="55"/>
      <c r="IL113" s="55"/>
      <c r="IM113" s="55"/>
      <c r="IN113" s="55"/>
      <c r="IO113" s="55"/>
      <c r="IP113" s="55"/>
      <c r="IQ113" s="55"/>
      <c r="IR113" s="55"/>
      <c r="IS113" s="55"/>
      <c r="IT113" s="55"/>
      <c r="IU113" s="55"/>
      <c r="IV113" s="55"/>
    </row>
    <row r="115" spans="1:256" x14ac:dyDescent="0.25">
      <c r="B115" s="79"/>
      <c r="C115" s="80"/>
      <c r="D115" s="80"/>
      <c r="E115" s="80"/>
      <c r="F115" s="80"/>
      <c r="G115" s="81"/>
    </row>
  </sheetData>
  <mergeCells count="27">
    <mergeCell ref="A98:H98"/>
    <mergeCell ref="A105:H105"/>
    <mergeCell ref="A107:H107"/>
    <mergeCell ref="A70:H70"/>
    <mergeCell ref="A77:H77"/>
    <mergeCell ref="A79:H79"/>
    <mergeCell ref="A87:H87"/>
    <mergeCell ref="A89:H89"/>
    <mergeCell ref="A96:H96"/>
    <mergeCell ref="A68:H68"/>
    <mergeCell ref="A21:H21"/>
    <mergeCell ref="A23:H23"/>
    <mergeCell ref="A30:H30"/>
    <mergeCell ref="A32:H32"/>
    <mergeCell ref="A40:H40"/>
    <mergeCell ref="A42:H42"/>
    <mergeCell ref="A49:H49"/>
    <mergeCell ref="A51:H51"/>
    <mergeCell ref="A57:H57"/>
    <mergeCell ref="A58:H58"/>
    <mergeCell ref="A60:H60"/>
    <mergeCell ref="A14:H14"/>
    <mergeCell ref="A1:H1"/>
    <mergeCell ref="A2:H2"/>
    <mergeCell ref="A3:H3"/>
    <mergeCell ref="A5:H5"/>
    <mergeCell ref="A12:H12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C7AACD-D302-41C0-9021-CAF443B23BCD}">
  <dimension ref="A1:IV111"/>
  <sheetViews>
    <sheetView zoomScale="140" zoomScaleNormal="140" workbookViewId="0">
      <selection activeCell="L22" sqref="L22"/>
    </sheetView>
  </sheetViews>
  <sheetFormatPr defaultRowHeight="12" x14ac:dyDescent="0.25"/>
  <cols>
    <col min="1" max="1" width="31.7109375" style="78" customWidth="1"/>
    <col min="2" max="2" width="8.140625" style="63" customWidth="1"/>
    <col min="3" max="4" width="7.7109375" style="1" customWidth="1"/>
    <col min="5" max="5" width="8.42578125" style="1" customWidth="1"/>
    <col min="6" max="6" width="7.42578125" style="1" customWidth="1"/>
    <col min="7" max="7" width="7.28515625" style="63" customWidth="1"/>
    <col min="8" max="8" width="16.7109375" style="63" customWidth="1"/>
    <col min="9" max="256" width="9.140625" style="1"/>
    <col min="257" max="257" width="31.7109375" style="1" customWidth="1"/>
    <col min="258" max="258" width="8.140625" style="1" customWidth="1"/>
    <col min="259" max="260" width="7.7109375" style="1" customWidth="1"/>
    <col min="261" max="261" width="8.42578125" style="1" customWidth="1"/>
    <col min="262" max="262" width="7.42578125" style="1" customWidth="1"/>
    <col min="263" max="263" width="7.28515625" style="1" customWidth="1"/>
    <col min="264" max="264" width="16.7109375" style="1" customWidth="1"/>
    <col min="265" max="512" width="9.140625" style="1"/>
    <col min="513" max="513" width="31.7109375" style="1" customWidth="1"/>
    <col min="514" max="514" width="8.140625" style="1" customWidth="1"/>
    <col min="515" max="516" width="7.7109375" style="1" customWidth="1"/>
    <col min="517" max="517" width="8.42578125" style="1" customWidth="1"/>
    <col min="518" max="518" width="7.42578125" style="1" customWidth="1"/>
    <col min="519" max="519" width="7.28515625" style="1" customWidth="1"/>
    <col min="520" max="520" width="16.7109375" style="1" customWidth="1"/>
    <col min="521" max="768" width="9.140625" style="1"/>
    <col min="769" max="769" width="31.7109375" style="1" customWidth="1"/>
    <col min="770" max="770" width="8.140625" style="1" customWidth="1"/>
    <col min="771" max="772" width="7.7109375" style="1" customWidth="1"/>
    <col min="773" max="773" width="8.42578125" style="1" customWidth="1"/>
    <col min="774" max="774" width="7.42578125" style="1" customWidth="1"/>
    <col min="775" max="775" width="7.28515625" style="1" customWidth="1"/>
    <col min="776" max="776" width="16.7109375" style="1" customWidth="1"/>
    <col min="777" max="1024" width="9.140625" style="1"/>
    <col min="1025" max="1025" width="31.7109375" style="1" customWidth="1"/>
    <col min="1026" max="1026" width="8.140625" style="1" customWidth="1"/>
    <col min="1027" max="1028" width="7.7109375" style="1" customWidth="1"/>
    <col min="1029" max="1029" width="8.42578125" style="1" customWidth="1"/>
    <col min="1030" max="1030" width="7.42578125" style="1" customWidth="1"/>
    <col min="1031" max="1031" width="7.28515625" style="1" customWidth="1"/>
    <col min="1032" max="1032" width="16.7109375" style="1" customWidth="1"/>
    <col min="1033" max="1280" width="9.140625" style="1"/>
    <col min="1281" max="1281" width="31.7109375" style="1" customWidth="1"/>
    <col min="1282" max="1282" width="8.140625" style="1" customWidth="1"/>
    <col min="1283" max="1284" width="7.7109375" style="1" customWidth="1"/>
    <col min="1285" max="1285" width="8.42578125" style="1" customWidth="1"/>
    <col min="1286" max="1286" width="7.42578125" style="1" customWidth="1"/>
    <col min="1287" max="1287" width="7.28515625" style="1" customWidth="1"/>
    <col min="1288" max="1288" width="16.7109375" style="1" customWidth="1"/>
    <col min="1289" max="1536" width="9.140625" style="1"/>
    <col min="1537" max="1537" width="31.7109375" style="1" customWidth="1"/>
    <col min="1538" max="1538" width="8.140625" style="1" customWidth="1"/>
    <col min="1539" max="1540" width="7.7109375" style="1" customWidth="1"/>
    <col min="1541" max="1541" width="8.42578125" style="1" customWidth="1"/>
    <col min="1542" max="1542" width="7.42578125" style="1" customWidth="1"/>
    <col min="1543" max="1543" width="7.28515625" style="1" customWidth="1"/>
    <col min="1544" max="1544" width="16.7109375" style="1" customWidth="1"/>
    <col min="1545" max="1792" width="9.140625" style="1"/>
    <col min="1793" max="1793" width="31.7109375" style="1" customWidth="1"/>
    <col min="1794" max="1794" width="8.140625" style="1" customWidth="1"/>
    <col min="1795" max="1796" width="7.7109375" style="1" customWidth="1"/>
    <col min="1797" max="1797" width="8.42578125" style="1" customWidth="1"/>
    <col min="1798" max="1798" width="7.42578125" style="1" customWidth="1"/>
    <col min="1799" max="1799" width="7.28515625" style="1" customWidth="1"/>
    <col min="1800" max="1800" width="16.7109375" style="1" customWidth="1"/>
    <col min="1801" max="2048" width="9.140625" style="1"/>
    <col min="2049" max="2049" width="31.7109375" style="1" customWidth="1"/>
    <col min="2050" max="2050" width="8.140625" style="1" customWidth="1"/>
    <col min="2051" max="2052" width="7.7109375" style="1" customWidth="1"/>
    <col min="2053" max="2053" width="8.42578125" style="1" customWidth="1"/>
    <col min="2054" max="2054" width="7.42578125" style="1" customWidth="1"/>
    <col min="2055" max="2055" width="7.28515625" style="1" customWidth="1"/>
    <col min="2056" max="2056" width="16.7109375" style="1" customWidth="1"/>
    <col min="2057" max="2304" width="9.140625" style="1"/>
    <col min="2305" max="2305" width="31.7109375" style="1" customWidth="1"/>
    <col min="2306" max="2306" width="8.140625" style="1" customWidth="1"/>
    <col min="2307" max="2308" width="7.7109375" style="1" customWidth="1"/>
    <col min="2309" max="2309" width="8.42578125" style="1" customWidth="1"/>
    <col min="2310" max="2310" width="7.42578125" style="1" customWidth="1"/>
    <col min="2311" max="2311" width="7.28515625" style="1" customWidth="1"/>
    <col min="2312" max="2312" width="16.7109375" style="1" customWidth="1"/>
    <col min="2313" max="2560" width="9.140625" style="1"/>
    <col min="2561" max="2561" width="31.7109375" style="1" customWidth="1"/>
    <col min="2562" max="2562" width="8.140625" style="1" customWidth="1"/>
    <col min="2563" max="2564" width="7.7109375" style="1" customWidth="1"/>
    <col min="2565" max="2565" width="8.42578125" style="1" customWidth="1"/>
    <col min="2566" max="2566" width="7.42578125" style="1" customWidth="1"/>
    <col min="2567" max="2567" width="7.28515625" style="1" customWidth="1"/>
    <col min="2568" max="2568" width="16.7109375" style="1" customWidth="1"/>
    <col min="2569" max="2816" width="9.140625" style="1"/>
    <col min="2817" max="2817" width="31.7109375" style="1" customWidth="1"/>
    <col min="2818" max="2818" width="8.140625" style="1" customWidth="1"/>
    <col min="2819" max="2820" width="7.7109375" style="1" customWidth="1"/>
    <col min="2821" max="2821" width="8.42578125" style="1" customWidth="1"/>
    <col min="2822" max="2822" width="7.42578125" style="1" customWidth="1"/>
    <col min="2823" max="2823" width="7.28515625" style="1" customWidth="1"/>
    <col min="2824" max="2824" width="16.7109375" style="1" customWidth="1"/>
    <col min="2825" max="3072" width="9.140625" style="1"/>
    <col min="3073" max="3073" width="31.7109375" style="1" customWidth="1"/>
    <col min="3074" max="3074" width="8.140625" style="1" customWidth="1"/>
    <col min="3075" max="3076" width="7.7109375" style="1" customWidth="1"/>
    <col min="3077" max="3077" width="8.42578125" style="1" customWidth="1"/>
    <col min="3078" max="3078" width="7.42578125" style="1" customWidth="1"/>
    <col min="3079" max="3079" width="7.28515625" style="1" customWidth="1"/>
    <col min="3080" max="3080" width="16.7109375" style="1" customWidth="1"/>
    <col min="3081" max="3328" width="9.140625" style="1"/>
    <col min="3329" max="3329" width="31.7109375" style="1" customWidth="1"/>
    <col min="3330" max="3330" width="8.140625" style="1" customWidth="1"/>
    <col min="3331" max="3332" width="7.7109375" style="1" customWidth="1"/>
    <col min="3333" max="3333" width="8.42578125" style="1" customWidth="1"/>
    <col min="3334" max="3334" width="7.42578125" style="1" customWidth="1"/>
    <col min="3335" max="3335" width="7.28515625" style="1" customWidth="1"/>
    <col min="3336" max="3336" width="16.7109375" style="1" customWidth="1"/>
    <col min="3337" max="3584" width="9.140625" style="1"/>
    <col min="3585" max="3585" width="31.7109375" style="1" customWidth="1"/>
    <col min="3586" max="3586" width="8.140625" style="1" customWidth="1"/>
    <col min="3587" max="3588" width="7.7109375" style="1" customWidth="1"/>
    <col min="3589" max="3589" width="8.42578125" style="1" customWidth="1"/>
    <col min="3590" max="3590" width="7.42578125" style="1" customWidth="1"/>
    <col min="3591" max="3591" width="7.28515625" style="1" customWidth="1"/>
    <col min="3592" max="3592" width="16.7109375" style="1" customWidth="1"/>
    <col min="3593" max="3840" width="9.140625" style="1"/>
    <col min="3841" max="3841" width="31.7109375" style="1" customWidth="1"/>
    <col min="3842" max="3842" width="8.140625" style="1" customWidth="1"/>
    <col min="3843" max="3844" width="7.7109375" style="1" customWidth="1"/>
    <col min="3845" max="3845" width="8.42578125" style="1" customWidth="1"/>
    <col min="3846" max="3846" width="7.42578125" style="1" customWidth="1"/>
    <col min="3847" max="3847" width="7.28515625" style="1" customWidth="1"/>
    <col min="3848" max="3848" width="16.7109375" style="1" customWidth="1"/>
    <col min="3849" max="4096" width="9.140625" style="1"/>
    <col min="4097" max="4097" width="31.7109375" style="1" customWidth="1"/>
    <col min="4098" max="4098" width="8.140625" style="1" customWidth="1"/>
    <col min="4099" max="4100" width="7.7109375" style="1" customWidth="1"/>
    <col min="4101" max="4101" width="8.42578125" style="1" customWidth="1"/>
    <col min="4102" max="4102" width="7.42578125" style="1" customWidth="1"/>
    <col min="4103" max="4103" width="7.28515625" style="1" customWidth="1"/>
    <col min="4104" max="4104" width="16.7109375" style="1" customWidth="1"/>
    <col min="4105" max="4352" width="9.140625" style="1"/>
    <col min="4353" max="4353" width="31.7109375" style="1" customWidth="1"/>
    <col min="4354" max="4354" width="8.140625" style="1" customWidth="1"/>
    <col min="4355" max="4356" width="7.7109375" style="1" customWidth="1"/>
    <col min="4357" max="4357" width="8.42578125" style="1" customWidth="1"/>
    <col min="4358" max="4358" width="7.42578125" style="1" customWidth="1"/>
    <col min="4359" max="4359" width="7.28515625" style="1" customWidth="1"/>
    <col min="4360" max="4360" width="16.7109375" style="1" customWidth="1"/>
    <col min="4361" max="4608" width="9.140625" style="1"/>
    <col min="4609" max="4609" width="31.7109375" style="1" customWidth="1"/>
    <col min="4610" max="4610" width="8.140625" style="1" customWidth="1"/>
    <col min="4611" max="4612" width="7.7109375" style="1" customWidth="1"/>
    <col min="4613" max="4613" width="8.42578125" style="1" customWidth="1"/>
    <col min="4614" max="4614" width="7.42578125" style="1" customWidth="1"/>
    <col min="4615" max="4615" width="7.28515625" style="1" customWidth="1"/>
    <col min="4616" max="4616" width="16.7109375" style="1" customWidth="1"/>
    <col min="4617" max="4864" width="9.140625" style="1"/>
    <col min="4865" max="4865" width="31.7109375" style="1" customWidth="1"/>
    <col min="4866" max="4866" width="8.140625" style="1" customWidth="1"/>
    <col min="4867" max="4868" width="7.7109375" style="1" customWidth="1"/>
    <col min="4869" max="4869" width="8.42578125" style="1" customWidth="1"/>
    <col min="4870" max="4870" width="7.42578125" style="1" customWidth="1"/>
    <col min="4871" max="4871" width="7.28515625" style="1" customWidth="1"/>
    <col min="4872" max="4872" width="16.7109375" style="1" customWidth="1"/>
    <col min="4873" max="5120" width="9.140625" style="1"/>
    <col min="5121" max="5121" width="31.7109375" style="1" customWidth="1"/>
    <col min="5122" max="5122" width="8.140625" style="1" customWidth="1"/>
    <col min="5123" max="5124" width="7.7109375" style="1" customWidth="1"/>
    <col min="5125" max="5125" width="8.42578125" style="1" customWidth="1"/>
    <col min="5126" max="5126" width="7.42578125" style="1" customWidth="1"/>
    <col min="5127" max="5127" width="7.28515625" style="1" customWidth="1"/>
    <col min="5128" max="5128" width="16.7109375" style="1" customWidth="1"/>
    <col min="5129" max="5376" width="9.140625" style="1"/>
    <col min="5377" max="5377" width="31.7109375" style="1" customWidth="1"/>
    <col min="5378" max="5378" width="8.140625" style="1" customWidth="1"/>
    <col min="5379" max="5380" width="7.7109375" style="1" customWidth="1"/>
    <col min="5381" max="5381" width="8.42578125" style="1" customWidth="1"/>
    <col min="5382" max="5382" width="7.42578125" style="1" customWidth="1"/>
    <col min="5383" max="5383" width="7.28515625" style="1" customWidth="1"/>
    <col min="5384" max="5384" width="16.7109375" style="1" customWidth="1"/>
    <col min="5385" max="5632" width="9.140625" style="1"/>
    <col min="5633" max="5633" width="31.7109375" style="1" customWidth="1"/>
    <col min="5634" max="5634" width="8.140625" style="1" customWidth="1"/>
    <col min="5635" max="5636" width="7.7109375" style="1" customWidth="1"/>
    <col min="5637" max="5637" width="8.42578125" style="1" customWidth="1"/>
    <col min="5638" max="5638" width="7.42578125" style="1" customWidth="1"/>
    <col min="5639" max="5639" width="7.28515625" style="1" customWidth="1"/>
    <col min="5640" max="5640" width="16.7109375" style="1" customWidth="1"/>
    <col min="5641" max="5888" width="9.140625" style="1"/>
    <col min="5889" max="5889" width="31.7109375" style="1" customWidth="1"/>
    <col min="5890" max="5890" width="8.140625" style="1" customWidth="1"/>
    <col min="5891" max="5892" width="7.7109375" style="1" customWidth="1"/>
    <col min="5893" max="5893" width="8.42578125" style="1" customWidth="1"/>
    <col min="5894" max="5894" width="7.42578125" style="1" customWidth="1"/>
    <col min="5895" max="5895" width="7.28515625" style="1" customWidth="1"/>
    <col min="5896" max="5896" width="16.7109375" style="1" customWidth="1"/>
    <col min="5897" max="6144" width="9.140625" style="1"/>
    <col min="6145" max="6145" width="31.7109375" style="1" customWidth="1"/>
    <col min="6146" max="6146" width="8.140625" style="1" customWidth="1"/>
    <col min="6147" max="6148" width="7.7109375" style="1" customWidth="1"/>
    <col min="6149" max="6149" width="8.42578125" style="1" customWidth="1"/>
    <col min="6150" max="6150" width="7.42578125" style="1" customWidth="1"/>
    <col min="6151" max="6151" width="7.28515625" style="1" customWidth="1"/>
    <col min="6152" max="6152" width="16.7109375" style="1" customWidth="1"/>
    <col min="6153" max="6400" width="9.140625" style="1"/>
    <col min="6401" max="6401" width="31.7109375" style="1" customWidth="1"/>
    <col min="6402" max="6402" width="8.140625" style="1" customWidth="1"/>
    <col min="6403" max="6404" width="7.7109375" style="1" customWidth="1"/>
    <col min="6405" max="6405" width="8.42578125" style="1" customWidth="1"/>
    <col min="6406" max="6406" width="7.42578125" style="1" customWidth="1"/>
    <col min="6407" max="6407" width="7.28515625" style="1" customWidth="1"/>
    <col min="6408" max="6408" width="16.7109375" style="1" customWidth="1"/>
    <col min="6409" max="6656" width="9.140625" style="1"/>
    <col min="6657" max="6657" width="31.7109375" style="1" customWidth="1"/>
    <col min="6658" max="6658" width="8.140625" style="1" customWidth="1"/>
    <col min="6659" max="6660" width="7.7109375" style="1" customWidth="1"/>
    <col min="6661" max="6661" width="8.42578125" style="1" customWidth="1"/>
    <col min="6662" max="6662" width="7.42578125" style="1" customWidth="1"/>
    <col min="6663" max="6663" width="7.28515625" style="1" customWidth="1"/>
    <col min="6664" max="6664" width="16.7109375" style="1" customWidth="1"/>
    <col min="6665" max="6912" width="9.140625" style="1"/>
    <col min="6913" max="6913" width="31.7109375" style="1" customWidth="1"/>
    <col min="6914" max="6914" width="8.140625" style="1" customWidth="1"/>
    <col min="6915" max="6916" width="7.7109375" style="1" customWidth="1"/>
    <col min="6917" max="6917" width="8.42578125" style="1" customWidth="1"/>
    <col min="6918" max="6918" width="7.42578125" style="1" customWidth="1"/>
    <col min="6919" max="6919" width="7.28515625" style="1" customWidth="1"/>
    <col min="6920" max="6920" width="16.7109375" style="1" customWidth="1"/>
    <col min="6921" max="7168" width="9.140625" style="1"/>
    <col min="7169" max="7169" width="31.7109375" style="1" customWidth="1"/>
    <col min="7170" max="7170" width="8.140625" style="1" customWidth="1"/>
    <col min="7171" max="7172" width="7.7109375" style="1" customWidth="1"/>
    <col min="7173" max="7173" width="8.42578125" style="1" customWidth="1"/>
    <col min="7174" max="7174" width="7.42578125" style="1" customWidth="1"/>
    <col min="7175" max="7175" width="7.28515625" style="1" customWidth="1"/>
    <col min="7176" max="7176" width="16.7109375" style="1" customWidth="1"/>
    <col min="7177" max="7424" width="9.140625" style="1"/>
    <col min="7425" max="7425" width="31.7109375" style="1" customWidth="1"/>
    <col min="7426" max="7426" width="8.140625" style="1" customWidth="1"/>
    <col min="7427" max="7428" width="7.7109375" style="1" customWidth="1"/>
    <col min="7429" max="7429" width="8.42578125" style="1" customWidth="1"/>
    <col min="7430" max="7430" width="7.42578125" style="1" customWidth="1"/>
    <col min="7431" max="7431" width="7.28515625" style="1" customWidth="1"/>
    <col min="7432" max="7432" width="16.7109375" style="1" customWidth="1"/>
    <col min="7433" max="7680" width="9.140625" style="1"/>
    <col min="7681" max="7681" width="31.7109375" style="1" customWidth="1"/>
    <col min="7682" max="7682" width="8.140625" style="1" customWidth="1"/>
    <col min="7683" max="7684" width="7.7109375" style="1" customWidth="1"/>
    <col min="7685" max="7685" width="8.42578125" style="1" customWidth="1"/>
    <col min="7686" max="7686" width="7.42578125" style="1" customWidth="1"/>
    <col min="7687" max="7687" width="7.28515625" style="1" customWidth="1"/>
    <col min="7688" max="7688" width="16.7109375" style="1" customWidth="1"/>
    <col min="7689" max="7936" width="9.140625" style="1"/>
    <col min="7937" max="7937" width="31.7109375" style="1" customWidth="1"/>
    <col min="7938" max="7938" width="8.140625" style="1" customWidth="1"/>
    <col min="7939" max="7940" width="7.7109375" style="1" customWidth="1"/>
    <col min="7941" max="7941" width="8.42578125" style="1" customWidth="1"/>
    <col min="7942" max="7942" width="7.42578125" style="1" customWidth="1"/>
    <col min="7943" max="7943" width="7.28515625" style="1" customWidth="1"/>
    <col min="7944" max="7944" width="16.7109375" style="1" customWidth="1"/>
    <col min="7945" max="8192" width="9.140625" style="1"/>
    <col min="8193" max="8193" width="31.7109375" style="1" customWidth="1"/>
    <col min="8194" max="8194" width="8.140625" style="1" customWidth="1"/>
    <col min="8195" max="8196" width="7.7109375" style="1" customWidth="1"/>
    <col min="8197" max="8197" width="8.42578125" style="1" customWidth="1"/>
    <col min="8198" max="8198" width="7.42578125" style="1" customWidth="1"/>
    <col min="8199" max="8199" width="7.28515625" style="1" customWidth="1"/>
    <col min="8200" max="8200" width="16.7109375" style="1" customWidth="1"/>
    <col min="8201" max="8448" width="9.140625" style="1"/>
    <col min="8449" max="8449" width="31.7109375" style="1" customWidth="1"/>
    <col min="8450" max="8450" width="8.140625" style="1" customWidth="1"/>
    <col min="8451" max="8452" width="7.7109375" style="1" customWidth="1"/>
    <col min="8453" max="8453" width="8.42578125" style="1" customWidth="1"/>
    <col min="8454" max="8454" width="7.42578125" style="1" customWidth="1"/>
    <col min="8455" max="8455" width="7.28515625" style="1" customWidth="1"/>
    <col min="8456" max="8456" width="16.7109375" style="1" customWidth="1"/>
    <col min="8457" max="8704" width="9.140625" style="1"/>
    <col min="8705" max="8705" width="31.7109375" style="1" customWidth="1"/>
    <col min="8706" max="8706" width="8.140625" style="1" customWidth="1"/>
    <col min="8707" max="8708" width="7.7109375" style="1" customWidth="1"/>
    <col min="8709" max="8709" width="8.42578125" style="1" customWidth="1"/>
    <col min="8710" max="8710" width="7.42578125" style="1" customWidth="1"/>
    <col min="8711" max="8711" width="7.28515625" style="1" customWidth="1"/>
    <col min="8712" max="8712" width="16.7109375" style="1" customWidth="1"/>
    <col min="8713" max="8960" width="9.140625" style="1"/>
    <col min="8961" max="8961" width="31.7109375" style="1" customWidth="1"/>
    <col min="8962" max="8962" width="8.140625" style="1" customWidth="1"/>
    <col min="8963" max="8964" width="7.7109375" style="1" customWidth="1"/>
    <col min="8965" max="8965" width="8.42578125" style="1" customWidth="1"/>
    <col min="8966" max="8966" width="7.42578125" style="1" customWidth="1"/>
    <col min="8967" max="8967" width="7.28515625" style="1" customWidth="1"/>
    <col min="8968" max="8968" width="16.7109375" style="1" customWidth="1"/>
    <col min="8969" max="9216" width="9.140625" style="1"/>
    <col min="9217" max="9217" width="31.7109375" style="1" customWidth="1"/>
    <col min="9218" max="9218" width="8.140625" style="1" customWidth="1"/>
    <col min="9219" max="9220" width="7.7109375" style="1" customWidth="1"/>
    <col min="9221" max="9221" width="8.42578125" style="1" customWidth="1"/>
    <col min="9222" max="9222" width="7.42578125" style="1" customWidth="1"/>
    <col min="9223" max="9223" width="7.28515625" style="1" customWidth="1"/>
    <col min="9224" max="9224" width="16.7109375" style="1" customWidth="1"/>
    <col min="9225" max="9472" width="9.140625" style="1"/>
    <col min="9473" max="9473" width="31.7109375" style="1" customWidth="1"/>
    <col min="9474" max="9474" width="8.140625" style="1" customWidth="1"/>
    <col min="9475" max="9476" width="7.7109375" style="1" customWidth="1"/>
    <col min="9477" max="9477" width="8.42578125" style="1" customWidth="1"/>
    <col min="9478" max="9478" width="7.42578125" style="1" customWidth="1"/>
    <col min="9479" max="9479" width="7.28515625" style="1" customWidth="1"/>
    <col min="9480" max="9480" width="16.7109375" style="1" customWidth="1"/>
    <col min="9481" max="9728" width="9.140625" style="1"/>
    <col min="9729" max="9729" width="31.7109375" style="1" customWidth="1"/>
    <col min="9730" max="9730" width="8.140625" style="1" customWidth="1"/>
    <col min="9731" max="9732" width="7.7109375" style="1" customWidth="1"/>
    <col min="9733" max="9733" width="8.42578125" style="1" customWidth="1"/>
    <col min="9734" max="9734" width="7.42578125" style="1" customWidth="1"/>
    <col min="9735" max="9735" width="7.28515625" style="1" customWidth="1"/>
    <col min="9736" max="9736" width="16.7109375" style="1" customWidth="1"/>
    <col min="9737" max="9984" width="9.140625" style="1"/>
    <col min="9985" max="9985" width="31.7109375" style="1" customWidth="1"/>
    <col min="9986" max="9986" width="8.140625" style="1" customWidth="1"/>
    <col min="9987" max="9988" width="7.7109375" style="1" customWidth="1"/>
    <col min="9989" max="9989" width="8.42578125" style="1" customWidth="1"/>
    <col min="9990" max="9990" width="7.42578125" style="1" customWidth="1"/>
    <col min="9991" max="9991" width="7.28515625" style="1" customWidth="1"/>
    <col min="9992" max="9992" width="16.7109375" style="1" customWidth="1"/>
    <col min="9993" max="10240" width="9.140625" style="1"/>
    <col min="10241" max="10241" width="31.7109375" style="1" customWidth="1"/>
    <col min="10242" max="10242" width="8.140625" style="1" customWidth="1"/>
    <col min="10243" max="10244" width="7.7109375" style="1" customWidth="1"/>
    <col min="10245" max="10245" width="8.42578125" style="1" customWidth="1"/>
    <col min="10246" max="10246" width="7.42578125" style="1" customWidth="1"/>
    <col min="10247" max="10247" width="7.28515625" style="1" customWidth="1"/>
    <col min="10248" max="10248" width="16.7109375" style="1" customWidth="1"/>
    <col min="10249" max="10496" width="9.140625" style="1"/>
    <col min="10497" max="10497" width="31.7109375" style="1" customWidth="1"/>
    <col min="10498" max="10498" width="8.140625" style="1" customWidth="1"/>
    <col min="10499" max="10500" width="7.7109375" style="1" customWidth="1"/>
    <col min="10501" max="10501" width="8.42578125" style="1" customWidth="1"/>
    <col min="10502" max="10502" width="7.42578125" style="1" customWidth="1"/>
    <col min="10503" max="10503" width="7.28515625" style="1" customWidth="1"/>
    <col min="10504" max="10504" width="16.7109375" style="1" customWidth="1"/>
    <col min="10505" max="10752" width="9.140625" style="1"/>
    <col min="10753" max="10753" width="31.7109375" style="1" customWidth="1"/>
    <col min="10754" max="10754" width="8.140625" style="1" customWidth="1"/>
    <col min="10755" max="10756" width="7.7109375" style="1" customWidth="1"/>
    <col min="10757" max="10757" width="8.42578125" style="1" customWidth="1"/>
    <col min="10758" max="10758" width="7.42578125" style="1" customWidth="1"/>
    <col min="10759" max="10759" width="7.28515625" style="1" customWidth="1"/>
    <col min="10760" max="10760" width="16.7109375" style="1" customWidth="1"/>
    <col min="10761" max="11008" width="9.140625" style="1"/>
    <col min="11009" max="11009" width="31.7109375" style="1" customWidth="1"/>
    <col min="11010" max="11010" width="8.140625" style="1" customWidth="1"/>
    <col min="11011" max="11012" width="7.7109375" style="1" customWidth="1"/>
    <col min="11013" max="11013" width="8.42578125" style="1" customWidth="1"/>
    <col min="11014" max="11014" width="7.42578125" style="1" customWidth="1"/>
    <col min="11015" max="11015" width="7.28515625" style="1" customWidth="1"/>
    <col min="11016" max="11016" width="16.7109375" style="1" customWidth="1"/>
    <col min="11017" max="11264" width="9.140625" style="1"/>
    <col min="11265" max="11265" width="31.7109375" style="1" customWidth="1"/>
    <col min="11266" max="11266" width="8.140625" style="1" customWidth="1"/>
    <col min="11267" max="11268" width="7.7109375" style="1" customWidth="1"/>
    <col min="11269" max="11269" width="8.42578125" style="1" customWidth="1"/>
    <col min="11270" max="11270" width="7.42578125" style="1" customWidth="1"/>
    <col min="11271" max="11271" width="7.28515625" style="1" customWidth="1"/>
    <col min="11272" max="11272" width="16.7109375" style="1" customWidth="1"/>
    <col min="11273" max="11520" width="9.140625" style="1"/>
    <col min="11521" max="11521" width="31.7109375" style="1" customWidth="1"/>
    <col min="11522" max="11522" width="8.140625" style="1" customWidth="1"/>
    <col min="11523" max="11524" width="7.7109375" style="1" customWidth="1"/>
    <col min="11525" max="11525" width="8.42578125" style="1" customWidth="1"/>
    <col min="11526" max="11526" width="7.42578125" style="1" customWidth="1"/>
    <col min="11527" max="11527" width="7.28515625" style="1" customWidth="1"/>
    <col min="11528" max="11528" width="16.7109375" style="1" customWidth="1"/>
    <col min="11529" max="11776" width="9.140625" style="1"/>
    <col min="11777" max="11777" width="31.7109375" style="1" customWidth="1"/>
    <col min="11778" max="11778" width="8.140625" style="1" customWidth="1"/>
    <col min="11779" max="11780" width="7.7109375" style="1" customWidth="1"/>
    <col min="11781" max="11781" width="8.42578125" style="1" customWidth="1"/>
    <col min="11782" max="11782" width="7.42578125" style="1" customWidth="1"/>
    <col min="11783" max="11783" width="7.28515625" style="1" customWidth="1"/>
    <col min="11784" max="11784" width="16.7109375" style="1" customWidth="1"/>
    <col min="11785" max="12032" width="9.140625" style="1"/>
    <col min="12033" max="12033" width="31.7109375" style="1" customWidth="1"/>
    <col min="12034" max="12034" width="8.140625" style="1" customWidth="1"/>
    <col min="12035" max="12036" width="7.7109375" style="1" customWidth="1"/>
    <col min="12037" max="12037" width="8.42578125" style="1" customWidth="1"/>
    <col min="12038" max="12038" width="7.42578125" style="1" customWidth="1"/>
    <col min="12039" max="12039" width="7.28515625" style="1" customWidth="1"/>
    <col min="12040" max="12040" width="16.7109375" style="1" customWidth="1"/>
    <col min="12041" max="12288" width="9.140625" style="1"/>
    <col min="12289" max="12289" width="31.7109375" style="1" customWidth="1"/>
    <col min="12290" max="12290" width="8.140625" style="1" customWidth="1"/>
    <col min="12291" max="12292" width="7.7109375" style="1" customWidth="1"/>
    <col min="12293" max="12293" width="8.42578125" style="1" customWidth="1"/>
    <col min="12294" max="12294" width="7.42578125" style="1" customWidth="1"/>
    <col min="12295" max="12295" width="7.28515625" style="1" customWidth="1"/>
    <col min="12296" max="12296" width="16.7109375" style="1" customWidth="1"/>
    <col min="12297" max="12544" width="9.140625" style="1"/>
    <col min="12545" max="12545" width="31.7109375" style="1" customWidth="1"/>
    <col min="12546" max="12546" width="8.140625" style="1" customWidth="1"/>
    <col min="12547" max="12548" width="7.7109375" style="1" customWidth="1"/>
    <col min="12549" max="12549" width="8.42578125" style="1" customWidth="1"/>
    <col min="12550" max="12550" width="7.42578125" style="1" customWidth="1"/>
    <col min="12551" max="12551" width="7.28515625" style="1" customWidth="1"/>
    <col min="12552" max="12552" width="16.7109375" style="1" customWidth="1"/>
    <col min="12553" max="12800" width="9.140625" style="1"/>
    <col min="12801" max="12801" width="31.7109375" style="1" customWidth="1"/>
    <col min="12802" max="12802" width="8.140625" style="1" customWidth="1"/>
    <col min="12803" max="12804" width="7.7109375" style="1" customWidth="1"/>
    <col min="12805" max="12805" width="8.42578125" style="1" customWidth="1"/>
    <col min="12806" max="12806" width="7.42578125" style="1" customWidth="1"/>
    <col min="12807" max="12807" width="7.28515625" style="1" customWidth="1"/>
    <col min="12808" max="12808" width="16.7109375" style="1" customWidth="1"/>
    <col min="12809" max="13056" width="9.140625" style="1"/>
    <col min="13057" max="13057" width="31.7109375" style="1" customWidth="1"/>
    <col min="13058" max="13058" width="8.140625" style="1" customWidth="1"/>
    <col min="13059" max="13060" width="7.7109375" style="1" customWidth="1"/>
    <col min="13061" max="13061" width="8.42578125" style="1" customWidth="1"/>
    <col min="13062" max="13062" width="7.42578125" style="1" customWidth="1"/>
    <col min="13063" max="13063" width="7.28515625" style="1" customWidth="1"/>
    <col min="13064" max="13064" width="16.7109375" style="1" customWidth="1"/>
    <col min="13065" max="13312" width="9.140625" style="1"/>
    <col min="13313" max="13313" width="31.7109375" style="1" customWidth="1"/>
    <col min="13314" max="13314" width="8.140625" style="1" customWidth="1"/>
    <col min="13315" max="13316" width="7.7109375" style="1" customWidth="1"/>
    <col min="13317" max="13317" width="8.42578125" style="1" customWidth="1"/>
    <col min="13318" max="13318" width="7.42578125" style="1" customWidth="1"/>
    <col min="13319" max="13319" width="7.28515625" style="1" customWidth="1"/>
    <col min="13320" max="13320" width="16.7109375" style="1" customWidth="1"/>
    <col min="13321" max="13568" width="9.140625" style="1"/>
    <col min="13569" max="13569" width="31.7109375" style="1" customWidth="1"/>
    <col min="13570" max="13570" width="8.140625" style="1" customWidth="1"/>
    <col min="13571" max="13572" width="7.7109375" style="1" customWidth="1"/>
    <col min="13573" max="13573" width="8.42578125" style="1" customWidth="1"/>
    <col min="13574" max="13574" width="7.42578125" style="1" customWidth="1"/>
    <col min="13575" max="13575" width="7.28515625" style="1" customWidth="1"/>
    <col min="13576" max="13576" width="16.7109375" style="1" customWidth="1"/>
    <col min="13577" max="13824" width="9.140625" style="1"/>
    <col min="13825" max="13825" width="31.7109375" style="1" customWidth="1"/>
    <col min="13826" max="13826" width="8.140625" style="1" customWidth="1"/>
    <col min="13827" max="13828" width="7.7109375" style="1" customWidth="1"/>
    <col min="13829" max="13829" width="8.42578125" style="1" customWidth="1"/>
    <col min="13830" max="13830" width="7.42578125" style="1" customWidth="1"/>
    <col min="13831" max="13831" width="7.28515625" style="1" customWidth="1"/>
    <col min="13832" max="13832" width="16.7109375" style="1" customWidth="1"/>
    <col min="13833" max="14080" width="9.140625" style="1"/>
    <col min="14081" max="14081" width="31.7109375" style="1" customWidth="1"/>
    <col min="14082" max="14082" width="8.140625" style="1" customWidth="1"/>
    <col min="14083" max="14084" width="7.7109375" style="1" customWidth="1"/>
    <col min="14085" max="14085" width="8.42578125" style="1" customWidth="1"/>
    <col min="14086" max="14086" width="7.42578125" style="1" customWidth="1"/>
    <col min="14087" max="14087" width="7.28515625" style="1" customWidth="1"/>
    <col min="14088" max="14088" width="16.7109375" style="1" customWidth="1"/>
    <col min="14089" max="14336" width="9.140625" style="1"/>
    <col min="14337" max="14337" width="31.7109375" style="1" customWidth="1"/>
    <col min="14338" max="14338" width="8.140625" style="1" customWidth="1"/>
    <col min="14339" max="14340" width="7.7109375" style="1" customWidth="1"/>
    <col min="14341" max="14341" width="8.42578125" style="1" customWidth="1"/>
    <col min="14342" max="14342" width="7.42578125" style="1" customWidth="1"/>
    <col min="14343" max="14343" width="7.28515625" style="1" customWidth="1"/>
    <col min="14344" max="14344" width="16.7109375" style="1" customWidth="1"/>
    <col min="14345" max="14592" width="9.140625" style="1"/>
    <col min="14593" max="14593" width="31.7109375" style="1" customWidth="1"/>
    <col min="14594" max="14594" width="8.140625" style="1" customWidth="1"/>
    <col min="14595" max="14596" width="7.7109375" style="1" customWidth="1"/>
    <col min="14597" max="14597" width="8.42578125" style="1" customWidth="1"/>
    <col min="14598" max="14598" width="7.42578125" style="1" customWidth="1"/>
    <col min="14599" max="14599" width="7.28515625" style="1" customWidth="1"/>
    <col min="14600" max="14600" width="16.7109375" style="1" customWidth="1"/>
    <col min="14601" max="14848" width="9.140625" style="1"/>
    <col min="14849" max="14849" width="31.7109375" style="1" customWidth="1"/>
    <col min="14850" max="14850" width="8.140625" style="1" customWidth="1"/>
    <col min="14851" max="14852" width="7.7109375" style="1" customWidth="1"/>
    <col min="14853" max="14853" width="8.42578125" style="1" customWidth="1"/>
    <col min="14854" max="14854" width="7.42578125" style="1" customWidth="1"/>
    <col min="14855" max="14855" width="7.28515625" style="1" customWidth="1"/>
    <col min="14856" max="14856" width="16.7109375" style="1" customWidth="1"/>
    <col min="14857" max="15104" width="9.140625" style="1"/>
    <col min="15105" max="15105" width="31.7109375" style="1" customWidth="1"/>
    <col min="15106" max="15106" width="8.140625" style="1" customWidth="1"/>
    <col min="15107" max="15108" width="7.7109375" style="1" customWidth="1"/>
    <col min="15109" max="15109" width="8.42578125" style="1" customWidth="1"/>
    <col min="15110" max="15110" width="7.42578125" style="1" customWidth="1"/>
    <col min="15111" max="15111" width="7.28515625" style="1" customWidth="1"/>
    <col min="15112" max="15112" width="16.7109375" style="1" customWidth="1"/>
    <col min="15113" max="15360" width="9.140625" style="1"/>
    <col min="15361" max="15361" width="31.7109375" style="1" customWidth="1"/>
    <col min="15362" max="15362" width="8.140625" style="1" customWidth="1"/>
    <col min="15363" max="15364" width="7.7109375" style="1" customWidth="1"/>
    <col min="15365" max="15365" width="8.42578125" style="1" customWidth="1"/>
    <col min="15366" max="15366" width="7.42578125" style="1" customWidth="1"/>
    <col min="15367" max="15367" width="7.28515625" style="1" customWidth="1"/>
    <col min="15368" max="15368" width="16.7109375" style="1" customWidth="1"/>
    <col min="15369" max="15616" width="9.140625" style="1"/>
    <col min="15617" max="15617" width="31.7109375" style="1" customWidth="1"/>
    <col min="15618" max="15618" width="8.140625" style="1" customWidth="1"/>
    <col min="15619" max="15620" width="7.7109375" style="1" customWidth="1"/>
    <col min="15621" max="15621" width="8.42578125" style="1" customWidth="1"/>
    <col min="15622" max="15622" width="7.42578125" style="1" customWidth="1"/>
    <col min="15623" max="15623" width="7.28515625" style="1" customWidth="1"/>
    <col min="15624" max="15624" width="16.7109375" style="1" customWidth="1"/>
    <col min="15625" max="15872" width="9.140625" style="1"/>
    <col min="15873" max="15873" width="31.7109375" style="1" customWidth="1"/>
    <col min="15874" max="15874" width="8.140625" style="1" customWidth="1"/>
    <col min="15875" max="15876" width="7.7109375" style="1" customWidth="1"/>
    <col min="15877" max="15877" width="8.42578125" style="1" customWidth="1"/>
    <col min="15878" max="15878" width="7.42578125" style="1" customWidth="1"/>
    <col min="15879" max="15879" width="7.28515625" style="1" customWidth="1"/>
    <col min="15880" max="15880" width="16.7109375" style="1" customWidth="1"/>
    <col min="15881" max="16128" width="9.140625" style="1"/>
    <col min="16129" max="16129" width="31.7109375" style="1" customWidth="1"/>
    <col min="16130" max="16130" width="8.140625" style="1" customWidth="1"/>
    <col min="16131" max="16132" width="7.7109375" style="1" customWidth="1"/>
    <col min="16133" max="16133" width="8.42578125" style="1" customWidth="1"/>
    <col min="16134" max="16134" width="7.42578125" style="1" customWidth="1"/>
    <col min="16135" max="16135" width="7.28515625" style="1" customWidth="1"/>
    <col min="16136" max="16136" width="16.7109375" style="1" customWidth="1"/>
    <col min="16137" max="16384" width="9.140625" style="1"/>
  </cols>
  <sheetData>
    <row r="1" spans="1:256" ht="12.75" x14ac:dyDescent="0.25">
      <c r="A1" s="122" t="s">
        <v>1</v>
      </c>
      <c r="B1" s="123"/>
      <c r="C1" s="123"/>
      <c r="D1" s="123"/>
      <c r="E1" s="123"/>
      <c r="F1" s="123"/>
      <c r="G1" s="123"/>
      <c r="H1" s="124"/>
    </row>
    <row r="2" spans="1:256" x14ac:dyDescent="0.25">
      <c r="A2" s="117" t="s">
        <v>2</v>
      </c>
      <c r="B2" s="118"/>
      <c r="C2" s="118"/>
      <c r="D2" s="118"/>
      <c r="E2" s="118"/>
      <c r="F2" s="118"/>
      <c r="G2" s="118"/>
      <c r="H2" s="119"/>
    </row>
    <row r="3" spans="1:256" ht="10.5" customHeight="1" x14ac:dyDescent="0.25">
      <c r="A3" s="83" t="s">
        <v>118</v>
      </c>
      <c r="B3" s="84" t="s">
        <v>4</v>
      </c>
      <c r="C3" s="85" t="s">
        <v>119</v>
      </c>
      <c r="D3" s="85" t="s">
        <v>120</v>
      </c>
      <c r="E3" s="85" t="s">
        <v>121</v>
      </c>
      <c r="F3" s="85" t="s">
        <v>8</v>
      </c>
      <c r="G3" s="86" t="s">
        <v>9</v>
      </c>
      <c r="H3" s="83" t="s">
        <v>122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6" x14ac:dyDescent="0.25">
      <c r="A4" s="112" t="s">
        <v>123</v>
      </c>
      <c r="B4" s="113"/>
      <c r="C4" s="114"/>
      <c r="D4" s="114"/>
      <c r="E4" s="114"/>
      <c r="F4" s="114"/>
      <c r="G4" s="113"/>
      <c r="H4" s="115"/>
    </row>
    <row r="5" spans="1:256" ht="24.75" customHeight="1" x14ac:dyDescent="0.25">
      <c r="A5" s="7" t="s">
        <v>12</v>
      </c>
      <c r="B5" s="8">
        <v>100</v>
      </c>
      <c r="C5" s="9">
        <v>1.7</v>
      </c>
      <c r="D5" s="9">
        <v>5.07</v>
      </c>
      <c r="E5" s="9">
        <v>10.52</v>
      </c>
      <c r="F5" s="9">
        <v>95.4</v>
      </c>
      <c r="G5" s="10" t="s">
        <v>13</v>
      </c>
      <c r="H5" s="11" t="s">
        <v>14</v>
      </c>
    </row>
    <row r="6" spans="1:256" ht="24" x14ac:dyDescent="0.25">
      <c r="A6" s="18" t="s">
        <v>18</v>
      </c>
      <c r="B6" s="26">
        <v>180</v>
      </c>
      <c r="C6" s="41">
        <v>6.62</v>
      </c>
      <c r="D6" s="41">
        <v>5.42</v>
      </c>
      <c r="E6" s="41">
        <v>31.73</v>
      </c>
      <c r="F6" s="41">
        <v>202.14</v>
      </c>
      <c r="G6" s="20" t="s">
        <v>19</v>
      </c>
      <c r="H6" s="18" t="s">
        <v>20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6" x14ac:dyDescent="0.2">
      <c r="A7" s="18" t="s">
        <v>88</v>
      </c>
      <c r="B7" s="89">
        <v>50</v>
      </c>
      <c r="C7" s="41">
        <v>5.15</v>
      </c>
      <c r="D7" s="41">
        <v>5.07</v>
      </c>
      <c r="E7" s="41">
        <v>40.880000000000003</v>
      </c>
      <c r="F7" s="41">
        <v>219.57</v>
      </c>
      <c r="G7" s="20" t="s">
        <v>89</v>
      </c>
      <c r="H7" s="35" t="s">
        <v>90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6" x14ac:dyDescent="0.25">
      <c r="A8" s="90" t="s">
        <v>21</v>
      </c>
      <c r="B8" s="91">
        <v>222</v>
      </c>
      <c r="C8" s="92">
        <v>0.13</v>
      </c>
      <c r="D8" s="92">
        <v>0.02</v>
      </c>
      <c r="E8" s="92">
        <v>15.2</v>
      </c>
      <c r="F8" s="92">
        <v>62</v>
      </c>
      <c r="G8" s="91" t="s">
        <v>22</v>
      </c>
      <c r="H8" s="7" t="s">
        <v>23</v>
      </c>
    </row>
    <row r="9" spans="1:256" x14ac:dyDescent="0.25">
      <c r="A9" s="25" t="s">
        <v>41</v>
      </c>
      <c r="B9" s="93">
        <v>20</v>
      </c>
      <c r="C9" s="94">
        <v>1.3</v>
      </c>
      <c r="D9" s="94">
        <v>0.2</v>
      </c>
      <c r="E9" s="94">
        <v>8.6</v>
      </c>
      <c r="F9" s="94">
        <v>43</v>
      </c>
      <c r="G9" s="71" t="s">
        <v>25</v>
      </c>
      <c r="H9" s="18" t="s">
        <v>42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6" x14ac:dyDescent="0.25">
      <c r="A10" s="28" t="s">
        <v>27</v>
      </c>
      <c r="B10" s="2">
        <f>SUM(B5:B9)</f>
        <v>572</v>
      </c>
      <c r="C10" s="72">
        <f>SUM(C5:C9)</f>
        <v>14.900000000000002</v>
      </c>
      <c r="D10" s="72">
        <f>SUM(D5:D9)</f>
        <v>15.78</v>
      </c>
      <c r="E10" s="72">
        <f>SUM(E5:E9)</f>
        <v>106.92999999999999</v>
      </c>
      <c r="F10" s="72">
        <f>SUM(F5:F9)</f>
        <v>622.1099999999999</v>
      </c>
      <c r="G10" s="72"/>
      <c r="H10" s="72"/>
    </row>
    <row r="11" spans="1:256" x14ac:dyDescent="0.25">
      <c r="A11" s="117" t="s">
        <v>28</v>
      </c>
      <c r="B11" s="118"/>
      <c r="C11" s="118"/>
      <c r="D11" s="118"/>
      <c r="E11" s="118"/>
      <c r="F11" s="118"/>
      <c r="G11" s="118"/>
      <c r="H11" s="119"/>
      <c r="L11" s="32"/>
    </row>
    <row r="12" spans="1:256" ht="10.5" customHeight="1" x14ac:dyDescent="0.25">
      <c r="A12" s="83" t="s">
        <v>118</v>
      </c>
      <c r="B12" s="84" t="s">
        <v>4</v>
      </c>
      <c r="C12" s="85" t="s">
        <v>119</v>
      </c>
      <c r="D12" s="85" t="s">
        <v>120</v>
      </c>
      <c r="E12" s="85" t="s">
        <v>121</v>
      </c>
      <c r="F12" s="85" t="s">
        <v>8</v>
      </c>
      <c r="G12" s="86" t="s">
        <v>9</v>
      </c>
      <c r="H12" s="83" t="s">
        <v>122</v>
      </c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87"/>
      <c r="DY12" s="87"/>
      <c r="DZ12" s="87"/>
      <c r="EA12" s="87"/>
      <c r="EB12" s="87"/>
      <c r="EC12" s="87"/>
      <c r="ED12" s="87"/>
      <c r="EE12" s="87"/>
      <c r="EF12" s="87"/>
      <c r="EG12" s="87"/>
      <c r="EH12" s="87"/>
      <c r="EI12" s="87"/>
      <c r="EJ12" s="87"/>
      <c r="EK12" s="87"/>
      <c r="EL12" s="87"/>
      <c r="EM12" s="87"/>
      <c r="EN12" s="87"/>
      <c r="EO12" s="87"/>
      <c r="EP12" s="87"/>
      <c r="EQ12" s="87"/>
      <c r="ER12" s="87"/>
      <c r="ES12" s="87"/>
      <c r="ET12" s="87"/>
      <c r="EU12" s="87"/>
      <c r="EV12" s="87"/>
      <c r="EW12" s="87"/>
      <c r="EX12" s="87"/>
      <c r="EY12" s="87"/>
      <c r="EZ12" s="87"/>
      <c r="FA12" s="87"/>
      <c r="FB12" s="87"/>
      <c r="FC12" s="87"/>
      <c r="FD12" s="87"/>
      <c r="FE12" s="87"/>
      <c r="FF12" s="87"/>
      <c r="FG12" s="87"/>
      <c r="FH12" s="87"/>
      <c r="FI12" s="87"/>
      <c r="FJ12" s="87"/>
      <c r="FK12" s="87"/>
      <c r="FL12" s="87"/>
      <c r="FM12" s="87"/>
      <c r="FN12" s="87"/>
      <c r="FO12" s="87"/>
      <c r="FP12" s="87"/>
      <c r="FQ12" s="87"/>
      <c r="FR12" s="87"/>
      <c r="FS12" s="87"/>
      <c r="FT12" s="87"/>
      <c r="FU12" s="87"/>
      <c r="FV12" s="87"/>
      <c r="FW12" s="87"/>
      <c r="FX12" s="87"/>
      <c r="FY12" s="87"/>
      <c r="FZ12" s="87"/>
      <c r="GA12" s="87"/>
      <c r="GB12" s="87"/>
      <c r="GC12" s="87"/>
      <c r="GD12" s="87"/>
      <c r="GE12" s="87"/>
      <c r="GF12" s="87"/>
      <c r="GG12" s="87"/>
      <c r="GH12" s="87"/>
      <c r="GI12" s="87"/>
      <c r="GJ12" s="87"/>
      <c r="GK12" s="87"/>
      <c r="GL12" s="87"/>
      <c r="GM12" s="87"/>
      <c r="GN12" s="87"/>
      <c r="GO12" s="87"/>
      <c r="GP12" s="87"/>
      <c r="GQ12" s="87"/>
      <c r="GR12" s="87"/>
      <c r="GS12" s="87"/>
      <c r="GT12" s="87"/>
      <c r="GU12" s="87"/>
      <c r="GV12" s="87"/>
      <c r="GW12" s="87"/>
      <c r="GX12" s="87"/>
      <c r="GY12" s="87"/>
      <c r="GZ12" s="87"/>
      <c r="HA12" s="87"/>
      <c r="HB12" s="87"/>
      <c r="HC12" s="87"/>
      <c r="HD12" s="87"/>
      <c r="HE12" s="87"/>
      <c r="HF12" s="87"/>
      <c r="HG12" s="87"/>
      <c r="HH12" s="87"/>
      <c r="HI12" s="87"/>
      <c r="HJ12" s="87"/>
      <c r="HK12" s="87"/>
      <c r="HL12" s="87"/>
      <c r="HM12" s="87"/>
      <c r="HN12" s="87"/>
      <c r="HO12" s="87"/>
      <c r="HP12" s="87"/>
      <c r="HQ12" s="87"/>
      <c r="HR12" s="87"/>
      <c r="HS12" s="87"/>
      <c r="HT12" s="87"/>
      <c r="HU12" s="87"/>
      <c r="HV12" s="87"/>
      <c r="HW12" s="87"/>
      <c r="HX12" s="87"/>
      <c r="HY12" s="87"/>
      <c r="HZ12" s="87"/>
      <c r="IA12" s="87"/>
      <c r="IB12" s="87"/>
      <c r="IC12" s="87"/>
      <c r="ID12" s="87"/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</row>
    <row r="13" spans="1:256" x14ac:dyDescent="0.25">
      <c r="A13" s="112" t="s">
        <v>123</v>
      </c>
      <c r="B13" s="113"/>
      <c r="C13" s="114"/>
      <c r="D13" s="114"/>
      <c r="E13" s="114"/>
      <c r="F13" s="114"/>
      <c r="G13" s="113"/>
      <c r="H13" s="115"/>
    </row>
    <row r="14" spans="1:256" s="75" customFormat="1" ht="14.25" customHeight="1" x14ac:dyDescent="0.2">
      <c r="A14" s="31" t="s">
        <v>29</v>
      </c>
      <c r="B14" s="33">
        <v>70</v>
      </c>
      <c r="C14" s="9">
        <v>2.99</v>
      </c>
      <c r="D14" s="9">
        <v>10</v>
      </c>
      <c r="E14" s="9">
        <v>2.15</v>
      </c>
      <c r="F14" s="9">
        <v>110.46</v>
      </c>
      <c r="G14" s="99" t="s">
        <v>30</v>
      </c>
      <c r="H14" s="35" t="s">
        <v>31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6" x14ac:dyDescent="0.25">
      <c r="A15" s="18" t="s">
        <v>32</v>
      </c>
      <c r="B15" s="44">
        <v>200</v>
      </c>
      <c r="C15" s="44">
        <v>20.56</v>
      </c>
      <c r="D15" s="44">
        <v>18.16</v>
      </c>
      <c r="E15" s="44">
        <v>56.38</v>
      </c>
      <c r="F15" s="44">
        <v>481.5</v>
      </c>
      <c r="G15" s="36" t="s">
        <v>33</v>
      </c>
      <c r="H15" s="45" t="s">
        <v>34</v>
      </c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8"/>
      <c r="CB15" s="88"/>
      <c r="CC15" s="88"/>
      <c r="CD15" s="88"/>
      <c r="CE15" s="88"/>
      <c r="CF15" s="88"/>
      <c r="CG15" s="88"/>
      <c r="CH15" s="88"/>
      <c r="CI15" s="88"/>
      <c r="CJ15" s="88"/>
      <c r="CK15" s="88"/>
      <c r="CL15" s="88"/>
      <c r="CM15" s="88"/>
      <c r="CN15" s="88"/>
      <c r="CO15" s="88"/>
      <c r="CP15" s="88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  <c r="FE15" s="88"/>
      <c r="FF15" s="88"/>
      <c r="FG15" s="88"/>
      <c r="FH15" s="88"/>
      <c r="FI15" s="88"/>
      <c r="FJ15" s="88"/>
      <c r="FK15" s="88"/>
      <c r="FL15" s="88"/>
      <c r="FM15" s="88"/>
      <c r="FN15" s="88"/>
      <c r="FO15" s="88"/>
      <c r="FP15" s="88"/>
      <c r="FQ15" s="88"/>
      <c r="FR15" s="88"/>
      <c r="FS15" s="88"/>
      <c r="FT15" s="88"/>
      <c r="FU15" s="88"/>
      <c r="FV15" s="88"/>
      <c r="FW15" s="88"/>
      <c r="FX15" s="88"/>
      <c r="FY15" s="88"/>
      <c r="FZ15" s="88"/>
      <c r="GA15" s="88"/>
      <c r="GB15" s="88"/>
      <c r="GC15" s="88"/>
      <c r="GD15" s="88"/>
      <c r="GE15" s="88"/>
      <c r="GF15" s="88"/>
      <c r="GG15" s="88"/>
      <c r="GH15" s="88"/>
      <c r="GI15" s="88"/>
      <c r="GJ15" s="88"/>
      <c r="GK15" s="88"/>
      <c r="GL15" s="88"/>
      <c r="GM15" s="88"/>
      <c r="GN15" s="88"/>
      <c r="GO15" s="88"/>
      <c r="GP15" s="88"/>
      <c r="GQ15" s="88"/>
      <c r="GR15" s="88"/>
      <c r="GS15" s="88"/>
      <c r="GT15" s="88"/>
      <c r="GU15" s="88"/>
      <c r="GV15" s="88"/>
      <c r="GW15" s="88"/>
      <c r="GX15" s="88"/>
      <c r="GY15" s="88"/>
      <c r="GZ15" s="88"/>
      <c r="HA15" s="88"/>
      <c r="HB15" s="88"/>
      <c r="HC15" s="88"/>
      <c r="HD15" s="88"/>
      <c r="HE15" s="88"/>
      <c r="HF15" s="88"/>
      <c r="HG15" s="88"/>
      <c r="HH15" s="88"/>
      <c r="HI15" s="88"/>
      <c r="HJ15" s="88"/>
      <c r="HK15" s="88"/>
      <c r="HL15" s="88"/>
      <c r="HM15" s="88"/>
      <c r="HN15" s="88"/>
      <c r="HO15" s="88"/>
      <c r="HP15" s="88"/>
      <c r="HQ15" s="88"/>
      <c r="HR15" s="88"/>
      <c r="HS15" s="88"/>
      <c r="HT15" s="88"/>
      <c r="HU15" s="88"/>
      <c r="HV15" s="88"/>
      <c r="HW15" s="88"/>
      <c r="HX15" s="88"/>
      <c r="HY15" s="88"/>
      <c r="HZ15" s="88"/>
      <c r="IA15" s="88"/>
      <c r="IB15" s="88"/>
      <c r="IC15" s="88"/>
      <c r="ID15" s="88"/>
      <c r="IE15" s="88"/>
      <c r="IF15" s="88"/>
      <c r="IG15" s="88"/>
      <c r="IH15" s="88"/>
      <c r="II15" s="88"/>
      <c r="IJ15" s="88"/>
      <c r="IK15" s="88"/>
      <c r="IL15" s="88"/>
      <c r="IM15" s="88"/>
      <c r="IN15" s="88"/>
      <c r="IO15" s="88"/>
      <c r="IP15" s="88"/>
      <c r="IQ15" s="88"/>
      <c r="IR15" s="88"/>
      <c r="IS15" s="88"/>
      <c r="IT15" s="88"/>
      <c r="IU15" s="88"/>
      <c r="IV15" s="88"/>
    </row>
    <row r="16" spans="1:256" ht="13.5" customHeight="1" x14ac:dyDescent="0.25">
      <c r="A16" s="90" t="s">
        <v>21</v>
      </c>
      <c r="B16" s="91">
        <v>222</v>
      </c>
      <c r="C16" s="92">
        <v>0.13</v>
      </c>
      <c r="D16" s="92">
        <v>0.02</v>
      </c>
      <c r="E16" s="92">
        <v>15.2</v>
      </c>
      <c r="F16" s="92">
        <v>62</v>
      </c>
      <c r="G16" s="91" t="s">
        <v>22</v>
      </c>
      <c r="H16" s="7" t="s">
        <v>23</v>
      </c>
    </row>
    <row r="17" spans="1:255" ht="12.75" customHeight="1" x14ac:dyDescent="0.25">
      <c r="A17" s="25" t="s">
        <v>126</v>
      </c>
      <c r="B17" s="26">
        <v>20</v>
      </c>
      <c r="C17" s="41">
        <v>1.6</v>
      </c>
      <c r="D17" s="41">
        <v>0.2</v>
      </c>
      <c r="E17" s="41">
        <v>10.199999999999999</v>
      </c>
      <c r="F17" s="41">
        <v>50</v>
      </c>
      <c r="G17" s="20" t="s">
        <v>25</v>
      </c>
      <c r="H17" s="27" t="s">
        <v>26</v>
      </c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</row>
    <row r="18" spans="1:255" x14ac:dyDescent="0.25">
      <c r="A18" s="28" t="s">
        <v>27</v>
      </c>
      <c r="B18" s="2">
        <f>SUM(B14:B17)</f>
        <v>512</v>
      </c>
      <c r="C18" s="72">
        <f>SUM(C14:C17)</f>
        <v>25.279999999999998</v>
      </c>
      <c r="D18" s="72">
        <f>SUM(D14:D17)</f>
        <v>28.38</v>
      </c>
      <c r="E18" s="72">
        <f>SUM(E14:E17)</f>
        <v>83.93</v>
      </c>
      <c r="F18" s="72">
        <f>SUM(F14:F17)</f>
        <v>703.96</v>
      </c>
      <c r="G18" s="72"/>
      <c r="H18" s="72"/>
    </row>
    <row r="19" spans="1:255" x14ac:dyDescent="0.25">
      <c r="A19" s="117" t="s">
        <v>43</v>
      </c>
      <c r="B19" s="118"/>
      <c r="C19" s="118"/>
      <c r="D19" s="118"/>
      <c r="E19" s="118"/>
      <c r="F19" s="118"/>
      <c r="G19" s="118"/>
      <c r="H19" s="119"/>
    </row>
    <row r="20" spans="1:255" ht="9" customHeight="1" x14ac:dyDescent="0.25">
      <c r="A20" s="83" t="s">
        <v>118</v>
      </c>
      <c r="B20" s="84" t="s">
        <v>4</v>
      </c>
      <c r="C20" s="85" t="s">
        <v>119</v>
      </c>
      <c r="D20" s="85" t="s">
        <v>120</v>
      </c>
      <c r="E20" s="85" t="s">
        <v>121</v>
      </c>
      <c r="F20" s="85" t="s">
        <v>8</v>
      </c>
      <c r="G20" s="86" t="s">
        <v>9</v>
      </c>
      <c r="H20" s="83" t="s">
        <v>122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x14ac:dyDescent="0.25">
      <c r="A21" s="112" t="s">
        <v>123</v>
      </c>
      <c r="B21" s="113"/>
      <c r="C21" s="114"/>
      <c r="D21" s="114"/>
      <c r="E21" s="114"/>
      <c r="F21" s="114"/>
      <c r="G21" s="113"/>
      <c r="H21" s="115"/>
    </row>
    <row r="22" spans="1:255" x14ac:dyDescent="0.2">
      <c r="A22" s="7" t="s">
        <v>44</v>
      </c>
      <c r="B22" s="8">
        <v>50</v>
      </c>
      <c r="C22" s="9">
        <v>0.55000000000000004</v>
      </c>
      <c r="D22" s="9">
        <v>0.1</v>
      </c>
      <c r="E22" s="9">
        <v>1.9</v>
      </c>
      <c r="F22" s="9">
        <v>11</v>
      </c>
      <c r="G22" s="10" t="s">
        <v>45</v>
      </c>
      <c r="H22" s="39" t="s">
        <v>46</v>
      </c>
    </row>
    <row r="23" spans="1:255" x14ac:dyDescent="0.25">
      <c r="A23" s="62" t="s">
        <v>50</v>
      </c>
      <c r="B23" s="8">
        <v>180</v>
      </c>
      <c r="C23" s="41">
        <v>3.67</v>
      </c>
      <c r="D23" s="41">
        <v>5.76</v>
      </c>
      <c r="E23" s="41">
        <v>24.53</v>
      </c>
      <c r="F23" s="41">
        <v>164.7</v>
      </c>
      <c r="G23" s="100" t="s">
        <v>51</v>
      </c>
      <c r="H23" s="62" t="s">
        <v>52</v>
      </c>
    </row>
    <row r="24" spans="1:255" x14ac:dyDescent="0.2">
      <c r="A24" s="90" t="s">
        <v>97</v>
      </c>
      <c r="B24" s="8">
        <v>50</v>
      </c>
      <c r="C24" s="41">
        <v>3.54</v>
      </c>
      <c r="D24" s="41">
        <v>6.57</v>
      </c>
      <c r="E24" s="41">
        <v>27.87</v>
      </c>
      <c r="F24" s="41">
        <v>185</v>
      </c>
      <c r="G24" s="91" t="s">
        <v>98</v>
      </c>
      <c r="H24" s="35" t="s">
        <v>99</v>
      </c>
    </row>
    <row r="25" spans="1:255" x14ac:dyDescent="0.25">
      <c r="A25" s="90" t="s">
        <v>21</v>
      </c>
      <c r="B25" s="91">
        <v>222</v>
      </c>
      <c r="C25" s="92">
        <v>0.13</v>
      </c>
      <c r="D25" s="92">
        <v>0.02</v>
      </c>
      <c r="E25" s="92">
        <v>15.2</v>
      </c>
      <c r="F25" s="92">
        <v>62</v>
      </c>
      <c r="G25" s="91" t="s">
        <v>22</v>
      </c>
      <c r="H25" s="7" t="s">
        <v>23</v>
      </c>
    </row>
    <row r="26" spans="1:255" x14ac:dyDescent="0.25">
      <c r="A26" s="25" t="s">
        <v>41</v>
      </c>
      <c r="B26" s="93">
        <v>20</v>
      </c>
      <c r="C26" s="94">
        <v>1.3</v>
      </c>
      <c r="D26" s="94">
        <v>0.2</v>
      </c>
      <c r="E26" s="94">
        <v>8.6</v>
      </c>
      <c r="F26" s="94">
        <v>43</v>
      </c>
      <c r="G26" s="71" t="s">
        <v>25</v>
      </c>
      <c r="H26" s="18" t="s">
        <v>42</v>
      </c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8"/>
      <c r="CA26" s="88"/>
      <c r="CB26" s="88"/>
      <c r="CC26" s="88"/>
      <c r="CD26" s="88"/>
      <c r="CE26" s="88"/>
      <c r="CF26" s="88"/>
      <c r="CG26" s="88"/>
      <c r="CH26" s="88"/>
      <c r="CI26" s="88"/>
      <c r="CJ26" s="88"/>
      <c r="CK26" s="88"/>
      <c r="CL26" s="88"/>
      <c r="CM26" s="88"/>
      <c r="CN26" s="88"/>
      <c r="CO26" s="88"/>
      <c r="CP26" s="88"/>
      <c r="CQ26" s="88"/>
      <c r="CR26" s="88"/>
      <c r="CS26" s="88"/>
      <c r="CT26" s="88"/>
      <c r="CU26" s="88"/>
      <c r="CV26" s="88"/>
      <c r="CW26" s="88"/>
      <c r="CX26" s="88"/>
      <c r="CY26" s="88"/>
      <c r="CZ26" s="88"/>
      <c r="DA26" s="88"/>
      <c r="DB26" s="88"/>
      <c r="DC26" s="88"/>
      <c r="DD26" s="88"/>
      <c r="DE26" s="88"/>
      <c r="DF26" s="88"/>
      <c r="DG26" s="88"/>
      <c r="DH26" s="88"/>
      <c r="DI26" s="88"/>
      <c r="DJ26" s="88"/>
      <c r="DK26" s="88"/>
      <c r="DL26" s="88"/>
      <c r="DM26" s="88"/>
      <c r="DN26" s="88"/>
      <c r="DO26" s="88"/>
      <c r="DP26" s="88"/>
      <c r="DQ26" s="88"/>
      <c r="DR26" s="88"/>
      <c r="DS26" s="88"/>
      <c r="DT26" s="88"/>
      <c r="DU26" s="88"/>
      <c r="DV26" s="88"/>
      <c r="DW26" s="88"/>
      <c r="DX26" s="88"/>
      <c r="DY26" s="88"/>
      <c r="DZ26" s="88"/>
      <c r="EA26" s="88"/>
      <c r="EB26" s="88"/>
      <c r="EC26" s="88"/>
      <c r="ED26" s="88"/>
      <c r="EE26" s="88"/>
      <c r="EF26" s="88"/>
      <c r="EG26" s="88"/>
      <c r="EH26" s="88"/>
      <c r="EI26" s="88"/>
      <c r="EJ26" s="88"/>
      <c r="EK26" s="88"/>
      <c r="EL26" s="88"/>
      <c r="EM26" s="88"/>
      <c r="EN26" s="88"/>
      <c r="EO26" s="88"/>
      <c r="EP26" s="88"/>
      <c r="EQ26" s="88"/>
      <c r="ER26" s="88"/>
      <c r="ES26" s="88"/>
      <c r="ET26" s="88"/>
      <c r="EU26" s="88"/>
      <c r="EV26" s="88"/>
      <c r="EW26" s="88"/>
      <c r="EX26" s="88"/>
      <c r="EY26" s="88"/>
      <c r="EZ26" s="88"/>
      <c r="FA26" s="88"/>
      <c r="FB26" s="88"/>
      <c r="FC26" s="88"/>
      <c r="FD26" s="88"/>
      <c r="FE26" s="88"/>
      <c r="FF26" s="88"/>
      <c r="FG26" s="88"/>
      <c r="FH26" s="88"/>
      <c r="FI26" s="88"/>
      <c r="FJ26" s="88"/>
      <c r="FK26" s="88"/>
      <c r="FL26" s="88"/>
      <c r="FM26" s="88"/>
      <c r="FN26" s="88"/>
      <c r="FO26" s="88"/>
      <c r="FP26" s="88"/>
      <c r="FQ26" s="88"/>
      <c r="FR26" s="88"/>
      <c r="FS26" s="88"/>
      <c r="FT26" s="88"/>
      <c r="FU26" s="88"/>
      <c r="FV26" s="88"/>
      <c r="FW26" s="88"/>
      <c r="FX26" s="88"/>
      <c r="FY26" s="88"/>
      <c r="FZ26" s="88"/>
      <c r="GA26" s="88"/>
      <c r="GB26" s="88"/>
      <c r="GC26" s="88"/>
      <c r="GD26" s="88"/>
      <c r="GE26" s="88"/>
      <c r="GF26" s="88"/>
      <c r="GG26" s="88"/>
      <c r="GH26" s="88"/>
      <c r="GI26" s="88"/>
      <c r="GJ26" s="88"/>
      <c r="GK26" s="88"/>
      <c r="GL26" s="88"/>
      <c r="GM26" s="88"/>
      <c r="GN26" s="88"/>
      <c r="GO26" s="88"/>
      <c r="GP26" s="88"/>
      <c r="GQ26" s="88"/>
      <c r="GR26" s="88"/>
      <c r="GS26" s="88"/>
      <c r="GT26" s="88"/>
      <c r="GU26" s="88"/>
      <c r="GV26" s="88"/>
      <c r="GW26" s="88"/>
      <c r="GX26" s="88"/>
      <c r="GY26" s="88"/>
      <c r="GZ26" s="88"/>
      <c r="HA26" s="88"/>
      <c r="HB26" s="88"/>
      <c r="HC26" s="88"/>
      <c r="HD26" s="88"/>
      <c r="HE26" s="88"/>
      <c r="HF26" s="88"/>
      <c r="HG26" s="88"/>
      <c r="HH26" s="88"/>
      <c r="HI26" s="88"/>
      <c r="HJ26" s="88"/>
      <c r="HK26" s="88"/>
      <c r="HL26" s="88"/>
      <c r="HM26" s="88"/>
      <c r="HN26" s="88"/>
      <c r="HO26" s="88"/>
      <c r="HP26" s="88"/>
      <c r="HQ26" s="88"/>
      <c r="HR26" s="88"/>
      <c r="HS26" s="88"/>
      <c r="HT26" s="88"/>
      <c r="HU26" s="88"/>
      <c r="HV26" s="88"/>
      <c r="HW26" s="88"/>
      <c r="HX26" s="88"/>
      <c r="HY26" s="88"/>
      <c r="HZ26" s="88"/>
      <c r="IA26" s="88"/>
      <c r="IB26" s="88"/>
      <c r="IC26" s="88"/>
      <c r="ID26" s="88"/>
      <c r="IE26" s="88"/>
      <c r="IF26" s="88"/>
      <c r="IG26" s="88"/>
      <c r="IH26" s="88"/>
      <c r="II26" s="88"/>
      <c r="IJ26" s="88"/>
      <c r="IK26" s="88"/>
      <c r="IL26" s="88"/>
      <c r="IM26" s="88"/>
      <c r="IN26" s="88"/>
      <c r="IO26" s="88"/>
      <c r="IP26" s="88"/>
      <c r="IQ26" s="88"/>
      <c r="IR26" s="88"/>
      <c r="IS26" s="88"/>
      <c r="IT26" s="88"/>
      <c r="IU26" s="88"/>
    </row>
    <row r="27" spans="1:255" x14ac:dyDescent="0.25">
      <c r="A27" s="28" t="s">
        <v>27</v>
      </c>
      <c r="B27" s="2">
        <f>SUM(B22:B26)</f>
        <v>522</v>
      </c>
      <c r="C27" s="72">
        <f>SUM(C22:C26)</f>
        <v>9.19</v>
      </c>
      <c r="D27" s="72">
        <f>SUM(D22:D26)</f>
        <v>12.649999999999999</v>
      </c>
      <c r="E27" s="72">
        <f>SUM(E22:E26)</f>
        <v>78.099999999999994</v>
      </c>
      <c r="F27" s="72">
        <f>SUM(F22:F26)</f>
        <v>465.7</v>
      </c>
      <c r="G27" s="72"/>
      <c r="H27" s="72"/>
    </row>
    <row r="28" spans="1:255" x14ac:dyDescent="0.25">
      <c r="A28" s="117" t="s">
        <v>53</v>
      </c>
      <c r="B28" s="118"/>
      <c r="C28" s="118"/>
      <c r="D28" s="118"/>
      <c r="E28" s="118"/>
      <c r="F28" s="118"/>
      <c r="G28" s="118"/>
      <c r="H28" s="119"/>
    </row>
    <row r="29" spans="1:255" ht="9" customHeight="1" x14ac:dyDescent="0.25">
      <c r="A29" s="83" t="s">
        <v>118</v>
      </c>
      <c r="B29" s="84" t="s">
        <v>4</v>
      </c>
      <c r="C29" s="85" t="s">
        <v>119</v>
      </c>
      <c r="D29" s="85" t="s">
        <v>120</v>
      </c>
      <c r="E29" s="85" t="s">
        <v>121</v>
      </c>
      <c r="F29" s="85" t="s">
        <v>8</v>
      </c>
      <c r="G29" s="86" t="s">
        <v>9</v>
      </c>
      <c r="H29" s="83" t="s">
        <v>122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7"/>
      <c r="BD29" s="87"/>
      <c r="BE29" s="87"/>
      <c r="BF29" s="87"/>
      <c r="BG29" s="87"/>
      <c r="BH29" s="87"/>
      <c r="BI29" s="87"/>
      <c r="BJ29" s="87"/>
      <c r="BK29" s="87"/>
      <c r="BL29" s="87"/>
      <c r="BM29" s="87"/>
      <c r="BN29" s="87"/>
      <c r="BO29" s="87"/>
      <c r="BP29" s="87"/>
      <c r="BQ29" s="87"/>
      <c r="BR29" s="87"/>
      <c r="BS29" s="87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87"/>
      <c r="CH29" s="87"/>
      <c r="CI29" s="87"/>
      <c r="CJ29" s="87"/>
      <c r="CK29" s="87"/>
      <c r="CL29" s="87"/>
      <c r="CM29" s="87"/>
      <c r="CN29" s="87"/>
      <c r="CO29" s="87"/>
      <c r="CP29" s="87"/>
      <c r="CQ29" s="87"/>
      <c r="CR29" s="87"/>
      <c r="CS29" s="87"/>
      <c r="CT29" s="87"/>
      <c r="CU29" s="87"/>
      <c r="CV29" s="87"/>
      <c r="CW29" s="87"/>
      <c r="CX29" s="87"/>
      <c r="CY29" s="87"/>
      <c r="CZ29" s="87"/>
      <c r="DA29" s="87"/>
      <c r="DB29" s="87"/>
      <c r="DC29" s="87"/>
      <c r="DD29" s="87"/>
      <c r="DE29" s="87"/>
      <c r="DF29" s="87"/>
      <c r="DG29" s="87"/>
      <c r="DH29" s="87"/>
      <c r="DI29" s="87"/>
      <c r="DJ29" s="87"/>
      <c r="DK29" s="87"/>
      <c r="DL29" s="87"/>
      <c r="DM29" s="87"/>
      <c r="DN29" s="87"/>
      <c r="DO29" s="87"/>
      <c r="DP29" s="87"/>
      <c r="DQ29" s="87"/>
      <c r="DR29" s="87"/>
      <c r="DS29" s="87"/>
      <c r="DT29" s="87"/>
      <c r="DU29" s="87"/>
      <c r="DV29" s="87"/>
      <c r="DW29" s="87"/>
      <c r="DX29" s="87"/>
      <c r="DY29" s="87"/>
      <c r="DZ29" s="87"/>
      <c r="EA29" s="87"/>
      <c r="EB29" s="87"/>
      <c r="EC29" s="87"/>
      <c r="ED29" s="87"/>
      <c r="EE29" s="87"/>
      <c r="EF29" s="87"/>
      <c r="EG29" s="87"/>
      <c r="EH29" s="87"/>
      <c r="EI29" s="87"/>
      <c r="EJ29" s="87"/>
      <c r="EK29" s="87"/>
      <c r="EL29" s="87"/>
      <c r="EM29" s="87"/>
      <c r="EN29" s="87"/>
      <c r="EO29" s="87"/>
      <c r="EP29" s="87"/>
      <c r="EQ29" s="87"/>
      <c r="ER29" s="87"/>
      <c r="ES29" s="87"/>
      <c r="ET29" s="87"/>
      <c r="EU29" s="87"/>
      <c r="EV29" s="87"/>
      <c r="EW29" s="87"/>
      <c r="EX29" s="87"/>
      <c r="EY29" s="87"/>
      <c r="EZ29" s="87"/>
      <c r="FA29" s="87"/>
      <c r="FB29" s="87"/>
      <c r="FC29" s="87"/>
      <c r="FD29" s="87"/>
      <c r="FE29" s="87"/>
      <c r="FF29" s="87"/>
      <c r="FG29" s="87"/>
      <c r="FH29" s="87"/>
      <c r="FI29" s="87"/>
      <c r="FJ29" s="87"/>
      <c r="FK29" s="87"/>
      <c r="FL29" s="87"/>
      <c r="FM29" s="87"/>
      <c r="FN29" s="87"/>
      <c r="FO29" s="87"/>
      <c r="FP29" s="87"/>
      <c r="FQ29" s="87"/>
      <c r="FR29" s="87"/>
      <c r="FS29" s="87"/>
      <c r="FT29" s="87"/>
      <c r="FU29" s="87"/>
      <c r="FV29" s="87"/>
      <c r="FW29" s="87"/>
      <c r="FX29" s="87"/>
      <c r="FY29" s="87"/>
      <c r="FZ29" s="87"/>
      <c r="GA29" s="87"/>
      <c r="GB29" s="87"/>
      <c r="GC29" s="87"/>
      <c r="GD29" s="87"/>
      <c r="GE29" s="87"/>
      <c r="GF29" s="87"/>
      <c r="GG29" s="87"/>
      <c r="GH29" s="87"/>
      <c r="GI29" s="87"/>
      <c r="GJ29" s="87"/>
      <c r="GK29" s="87"/>
      <c r="GL29" s="87"/>
      <c r="GM29" s="87"/>
      <c r="GN29" s="87"/>
      <c r="GO29" s="87"/>
      <c r="GP29" s="87"/>
      <c r="GQ29" s="87"/>
      <c r="GR29" s="87"/>
      <c r="GS29" s="87"/>
      <c r="GT29" s="87"/>
      <c r="GU29" s="87"/>
      <c r="GV29" s="87"/>
      <c r="GW29" s="87"/>
      <c r="GX29" s="87"/>
      <c r="GY29" s="87"/>
      <c r="GZ29" s="87"/>
      <c r="HA29" s="87"/>
      <c r="HB29" s="87"/>
      <c r="HC29" s="87"/>
      <c r="HD29" s="87"/>
      <c r="HE29" s="87"/>
      <c r="HF29" s="87"/>
      <c r="HG29" s="87"/>
      <c r="HH29" s="87"/>
      <c r="HI29" s="87"/>
      <c r="HJ29" s="87"/>
      <c r="HK29" s="87"/>
      <c r="HL29" s="87"/>
      <c r="HM29" s="87"/>
      <c r="HN29" s="87"/>
      <c r="HO29" s="87"/>
      <c r="HP29" s="87"/>
      <c r="HQ29" s="87"/>
      <c r="HR29" s="87"/>
      <c r="HS29" s="87"/>
      <c r="HT29" s="87"/>
      <c r="HU29" s="87"/>
      <c r="HV29" s="87"/>
      <c r="HW29" s="87"/>
      <c r="HX29" s="87"/>
      <c r="HY29" s="87"/>
      <c r="HZ29" s="87"/>
      <c r="IA29" s="87"/>
      <c r="IB29" s="87"/>
      <c r="IC29" s="87"/>
      <c r="ID29" s="87"/>
      <c r="IE29" s="87"/>
      <c r="IF29" s="87"/>
      <c r="IG29" s="87"/>
      <c r="IH29" s="87"/>
      <c r="II29" s="87"/>
      <c r="IJ29" s="87"/>
      <c r="IK29" s="87"/>
      <c r="IL29" s="87"/>
      <c r="IM29" s="87"/>
      <c r="IN29" s="87"/>
      <c r="IO29" s="87"/>
      <c r="IP29" s="87"/>
      <c r="IQ29" s="87"/>
      <c r="IR29" s="87"/>
      <c r="IS29" s="87"/>
      <c r="IT29" s="87"/>
      <c r="IU29" s="87"/>
    </row>
    <row r="30" spans="1:255" x14ac:dyDescent="0.25">
      <c r="A30" s="112" t="s">
        <v>123</v>
      </c>
      <c r="B30" s="113"/>
      <c r="C30" s="114"/>
      <c r="D30" s="114"/>
      <c r="E30" s="114"/>
      <c r="F30" s="114"/>
      <c r="G30" s="113"/>
      <c r="H30" s="115"/>
    </row>
    <row r="31" spans="1:255" s="75" customFormat="1" x14ac:dyDescent="0.2">
      <c r="A31" s="46" t="s">
        <v>54</v>
      </c>
      <c r="B31" s="33">
        <v>100</v>
      </c>
      <c r="C31" s="47">
        <v>0.94</v>
      </c>
      <c r="D31" s="47">
        <v>10.14</v>
      </c>
      <c r="E31" s="47">
        <v>2.38</v>
      </c>
      <c r="F31" s="47">
        <v>104.9</v>
      </c>
      <c r="G31" s="10" t="s">
        <v>55</v>
      </c>
      <c r="H31" s="35" t="s">
        <v>56</v>
      </c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</row>
    <row r="32" spans="1:255" x14ac:dyDescent="0.25">
      <c r="A32" s="7" t="s">
        <v>60</v>
      </c>
      <c r="B32" s="92">
        <v>180</v>
      </c>
      <c r="C32" s="92">
        <v>10.32</v>
      </c>
      <c r="D32" s="92">
        <v>7.31</v>
      </c>
      <c r="E32" s="92">
        <v>46.37</v>
      </c>
      <c r="F32" s="92">
        <v>292.5</v>
      </c>
      <c r="G32" s="92" t="s">
        <v>127</v>
      </c>
      <c r="H32" s="101" t="s">
        <v>62</v>
      </c>
    </row>
    <row r="33" spans="1:255" x14ac:dyDescent="0.2">
      <c r="A33" s="62" t="s">
        <v>63</v>
      </c>
      <c r="B33" s="102">
        <v>50</v>
      </c>
      <c r="C33" s="41">
        <v>3.5</v>
      </c>
      <c r="D33" s="41">
        <v>4.01</v>
      </c>
      <c r="E33" s="41">
        <v>24.35</v>
      </c>
      <c r="F33" s="41">
        <v>147.5</v>
      </c>
      <c r="G33" s="103" t="s">
        <v>64</v>
      </c>
      <c r="H33" s="35" t="s">
        <v>65</v>
      </c>
    </row>
    <row r="34" spans="1:255" x14ac:dyDescent="0.25">
      <c r="A34" s="90" t="s">
        <v>21</v>
      </c>
      <c r="B34" s="91">
        <v>222</v>
      </c>
      <c r="C34" s="91">
        <v>0.13</v>
      </c>
      <c r="D34" s="91">
        <v>0.02</v>
      </c>
      <c r="E34" s="91">
        <v>15.2</v>
      </c>
      <c r="F34" s="91">
        <v>62</v>
      </c>
      <c r="G34" s="91" t="s">
        <v>22</v>
      </c>
      <c r="H34" s="7" t="s">
        <v>23</v>
      </c>
    </row>
    <row r="35" spans="1:255" x14ac:dyDescent="0.25">
      <c r="A35" s="25" t="s">
        <v>126</v>
      </c>
      <c r="B35" s="26">
        <v>20</v>
      </c>
      <c r="C35" s="41">
        <v>1.6</v>
      </c>
      <c r="D35" s="41">
        <v>0.2</v>
      </c>
      <c r="E35" s="41">
        <v>10.199999999999999</v>
      </c>
      <c r="F35" s="41">
        <v>50</v>
      </c>
      <c r="G35" s="20" t="s">
        <v>25</v>
      </c>
      <c r="H35" s="27" t="s">
        <v>26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x14ac:dyDescent="0.25">
      <c r="A36" s="28" t="s">
        <v>27</v>
      </c>
      <c r="B36" s="2">
        <f>SUM(B31:B35)</f>
        <v>572</v>
      </c>
      <c r="C36" s="72">
        <f>SUM(C31:C35)</f>
        <v>16.490000000000002</v>
      </c>
      <c r="D36" s="72">
        <f>SUM(D31:D35)</f>
        <v>21.68</v>
      </c>
      <c r="E36" s="72">
        <f>SUM(E31:E35)</f>
        <v>98.5</v>
      </c>
      <c r="F36" s="72">
        <f>SUM(F31:F35)</f>
        <v>656.9</v>
      </c>
      <c r="G36" s="72"/>
      <c r="H36" s="72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  <c r="IR36" s="55"/>
      <c r="IS36" s="55"/>
      <c r="IT36" s="55"/>
      <c r="IU36" s="55"/>
    </row>
    <row r="37" spans="1:255" x14ac:dyDescent="0.25">
      <c r="A37" s="117" t="s">
        <v>66</v>
      </c>
      <c r="B37" s="118"/>
      <c r="C37" s="118"/>
      <c r="D37" s="118"/>
      <c r="E37" s="118"/>
      <c r="F37" s="118"/>
      <c r="G37" s="118"/>
      <c r="H37" s="119"/>
    </row>
    <row r="38" spans="1:255" ht="10.5" customHeight="1" x14ac:dyDescent="0.25">
      <c r="A38" s="83" t="s">
        <v>118</v>
      </c>
      <c r="B38" s="84" t="s">
        <v>4</v>
      </c>
      <c r="C38" s="85" t="s">
        <v>119</v>
      </c>
      <c r="D38" s="85" t="s">
        <v>120</v>
      </c>
      <c r="E38" s="85" t="s">
        <v>121</v>
      </c>
      <c r="F38" s="85" t="s">
        <v>8</v>
      </c>
      <c r="G38" s="86" t="s">
        <v>9</v>
      </c>
      <c r="H38" s="83" t="s">
        <v>122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7"/>
      <c r="BQ38" s="87"/>
      <c r="BR38" s="87"/>
      <c r="BS38" s="87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87"/>
      <c r="CH38" s="87"/>
      <c r="CI38" s="87"/>
      <c r="CJ38" s="87"/>
      <c r="CK38" s="87"/>
      <c r="CL38" s="87"/>
      <c r="CM38" s="87"/>
      <c r="CN38" s="87"/>
      <c r="CO38" s="87"/>
      <c r="CP38" s="87"/>
      <c r="CQ38" s="87"/>
      <c r="CR38" s="87"/>
      <c r="CS38" s="87"/>
      <c r="CT38" s="87"/>
      <c r="CU38" s="87"/>
      <c r="CV38" s="87"/>
      <c r="CW38" s="87"/>
      <c r="CX38" s="87"/>
      <c r="CY38" s="87"/>
      <c r="CZ38" s="87"/>
      <c r="DA38" s="87"/>
      <c r="DB38" s="87"/>
      <c r="DC38" s="87"/>
      <c r="DD38" s="87"/>
      <c r="DE38" s="87"/>
      <c r="DF38" s="87"/>
      <c r="DG38" s="87"/>
      <c r="DH38" s="87"/>
      <c r="DI38" s="87"/>
      <c r="DJ38" s="87"/>
      <c r="DK38" s="87"/>
      <c r="DL38" s="87"/>
      <c r="DM38" s="87"/>
      <c r="DN38" s="87"/>
      <c r="DO38" s="87"/>
      <c r="DP38" s="87"/>
      <c r="DQ38" s="87"/>
      <c r="DR38" s="87"/>
      <c r="DS38" s="87"/>
      <c r="DT38" s="87"/>
      <c r="DU38" s="87"/>
      <c r="DV38" s="87"/>
      <c r="DW38" s="87"/>
      <c r="DX38" s="87"/>
      <c r="DY38" s="87"/>
      <c r="DZ38" s="87"/>
      <c r="EA38" s="87"/>
      <c r="EB38" s="87"/>
      <c r="EC38" s="87"/>
      <c r="ED38" s="87"/>
      <c r="EE38" s="87"/>
      <c r="EF38" s="87"/>
      <c r="EG38" s="87"/>
      <c r="EH38" s="87"/>
      <c r="EI38" s="87"/>
      <c r="EJ38" s="87"/>
      <c r="EK38" s="87"/>
      <c r="EL38" s="87"/>
      <c r="EM38" s="87"/>
      <c r="EN38" s="87"/>
      <c r="EO38" s="87"/>
      <c r="EP38" s="87"/>
      <c r="EQ38" s="87"/>
      <c r="ER38" s="87"/>
      <c r="ES38" s="87"/>
      <c r="ET38" s="87"/>
      <c r="EU38" s="87"/>
      <c r="EV38" s="87"/>
      <c r="EW38" s="87"/>
      <c r="EX38" s="87"/>
      <c r="EY38" s="87"/>
      <c r="EZ38" s="87"/>
      <c r="FA38" s="87"/>
      <c r="FB38" s="87"/>
      <c r="FC38" s="87"/>
      <c r="FD38" s="87"/>
      <c r="FE38" s="87"/>
      <c r="FF38" s="87"/>
      <c r="FG38" s="87"/>
      <c r="FH38" s="87"/>
      <c r="FI38" s="87"/>
      <c r="FJ38" s="87"/>
      <c r="FK38" s="87"/>
      <c r="FL38" s="87"/>
      <c r="FM38" s="87"/>
      <c r="FN38" s="87"/>
      <c r="FO38" s="87"/>
      <c r="FP38" s="87"/>
      <c r="FQ38" s="87"/>
      <c r="FR38" s="87"/>
      <c r="FS38" s="87"/>
      <c r="FT38" s="87"/>
      <c r="FU38" s="87"/>
      <c r="FV38" s="87"/>
      <c r="FW38" s="87"/>
      <c r="FX38" s="87"/>
      <c r="FY38" s="87"/>
      <c r="FZ38" s="87"/>
      <c r="GA38" s="87"/>
      <c r="GB38" s="87"/>
      <c r="GC38" s="87"/>
      <c r="GD38" s="87"/>
      <c r="GE38" s="87"/>
      <c r="GF38" s="87"/>
      <c r="GG38" s="87"/>
      <c r="GH38" s="87"/>
      <c r="GI38" s="87"/>
      <c r="GJ38" s="87"/>
      <c r="GK38" s="87"/>
      <c r="GL38" s="87"/>
      <c r="GM38" s="87"/>
      <c r="GN38" s="87"/>
      <c r="GO38" s="87"/>
      <c r="GP38" s="87"/>
      <c r="GQ38" s="87"/>
      <c r="GR38" s="87"/>
      <c r="GS38" s="87"/>
      <c r="GT38" s="87"/>
      <c r="GU38" s="87"/>
      <c r="GV38" s="87"/>
      <c r="GW38" s="87"/>
      <c r="GX38" s="87"/>
      <c r="GY38" s="87"/>
      <c r="GZ38" s="87"/>
      <c r="HA38" s="87"/>
      <c r="HB38" s="87"/>
      <c r="HC38" s="87"/>
      <c r="HD38" s="87"/>
      <c r="HE38" s="87"/>
      <c r="HF38" s="87"/>
      <c r="HG38" s="87"/>
      <c r="HH38" s="87"/>
      <c r="HI38" s="87"/>
      <c r="HJ38" s="87"/>
      <c r="HK38" s="87"/>
      <c r="HL38" s="87"/>
      <c r="HM38" s="87"/>
      <c r="HN38" s="87"/>
      <c r="HO38" s="87"/>
      <c r="HP38" s="87"/>
      <c r="HQ38" s="87"/>
      <c r="HR38" s="87"/>
      <c r="HS38" s="87"/>
      <c r="HT38" s="87"/>
      <c r="HU38" s="87"/>
      <c r="HV38" s="87"/>
      <c r="HW38" s="87"/>
      <c r="HX38" s="87"/>
      <c r="HY38" s="87"/>
      <c r="HZ38" s="87"/>
      <c r="IA38" s="87"/>
      <c r="IB38" s="87"/>
      <c r="IC38" s="87"/>
      <c r="ID38" s="87"/>
      <c r="IE38" s="87"/>
      <c r="IF38" s="87"/>
      <c r="IG38" s="87"/>
      <c r="IH38" s="87"/>
      <c r="II38" s="87"/>
      <c r="IJ38" s="87"/>
      <c r="IK38" s="87"/>
      <c r="IL38" s="87"/>
      <c r="IM38" s="87"/>
      <c r="IN38" s="87"/>
      <c r="IO38" s="87"/>
      <c r="IP38" s="87"/>
      <c r="IQ38" s="87"/>
      <c r="IR38" s="87"/>
      <c r="IS38" s="87"/>
      <c r="IT38" s="87"/>
      <c r="IU38" s="87"/>
    </row>
    <row r="39" spans="1:255" x14ac:dyDescent="0.25">
      <c r="A39" s="112" t="s">
        <v>123</v>
      </c>
      <c r="B39" s="113"/>
      <c r="C39" s="114"/>
      <c r="D39" s="114"/>
      <c r="E39" s="114"/>
      <c r="F39" s="114"/>
      <c r="G39" s="113"/>
      <c r="H39" s="115"/>
    </row>
    <row r="40" spans="1:255" x14ac:dyDescent="0.2">
      <c r="A40" s="7" t="s">
        <v>67</v>
      </c>
      <c r="B40" s="8">
        <v>50</v>
      </c>
      <c r="C40" s="9">
        <v>0.35</v>
      </c>
      <c r="D40" s="9">
        <v>0.05</v>
      </c>
      <c r="E40" s="9">
        <v>0.95</v>
      </c>
      <c r="F40" s="9">
        <v>6</v>
      </c>
      <c r="G40" s="10" t="s">
        <v>68</v>
      </c>
      <c r="H40" s="39" t="s">
        <v>46</v>
      </c>
    </row>
    <row r="41" spans="1:255" ht="24" x14ac:dyDescent="0.25">
      <c r="A41" s="18" t="s">
        <v>72</v>
      </c>
      <c r="B41" s="8">
        <v>180</v>
      </c>
      <c r="C41" s="104">
        <v>4.38</v>
      </c>
      <c r="D41" s="104">
        <v>6.44</v>
      </c>
      <c r="E41" s="104">
        <v>44.02</v>
      </c>
      <c r="F41" s="104">
        <v>251.64</v>
      </c>
      <c r="G41" s="92" t="s">
        <v>86</v>
      </c>
      <c r="H41" s="68" t="s">
        <v>87</v>
      </c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  <c r="FE41" s="64"/>
      <c r="FF41" s="64"/>
      <c r="FG41" s="64"/>
      <c r="FH41" s="64"/>
      <c r="FI41" s="64"/>
      <c r="FJ41" s="64"/>
      <c r="FK41" s="64"/>
      <c r="FL41" s="64"/>
      <c r="FM41" s="64"/>
      <c r="FN41" s="64"/>
      <c r="FO41" s="64"/>
      <c r="FP41" s="64"/>
      <c r="FQ41" s="64"/>
      <c r="FR41" s="64"/>
      <c r="FS41" s="64"/>
      <c r="FT41" s="64"/>
      <c r="FU41" s="64"/>
      <c r="FV41" s="64"/>
      <c r="FW41" s="64"/>
      <c r="FX41" s="64"/>
      <c r="FY41" s="64"/>
      <c r="FZ41" s="64"/>
      <c r="GA41" s="64"/>
      <c r="GB41" s="64"/>
      <c r="GC41" s="64"/>
      <c r="GD41" s="64"/>
      <c r="GE41" s="64"/>
      <c r="GF41" s="64"/>
      <c r="GG41" s="64"/>
      <c r="GH41" s="64"/>
      <c r="GI41" s="64"/>
      <c r="GJ41" s="64"/>
      <c r="GK41" s="64"/>
      <c r="GL41" s="64"/>
      <c r="GM41" s="64"/>
      <c r="GN41" s="64"/>
      <c r="GO41" s="64"/>
      <c r="GP41" s="64"/>
      <c r="GQ41" s="64"/>
      <c r="GR41" s="64"/>
      <c r="GS41" s="64"/>
      <c r="GT41" s="64"/>
      <c r="GU41" s="64"/>
      <c r="GV41" s="64"/>
      <c r="GW41" s="64"/>
      <c r="GX41" s="64"/>
      <c r="GY41" s="64"/>
      <c r="GZ41" s="64"/>
      <c r="HA41" s="64"/>
      <c r="HB41" s="64"/>
      <c r="HC41" s="64"/>
      <c r="HD41" s="64"/>
      <c r="HE41" s="64"/>
      <c r="HF41" s="64"/>
      <c r="HG41" s="64"/>
      <c r="HH41" s="64"/>
      <c r="HI41" s="64"/>
      <c r="HJ41" s="64"/>
      <c r="HK41" s="64"/>
      <c r="HL41" s="64"/>
      <c r="HM41" s="64"/>
      <c r="HN41" s="64"/>
      <c r="HO41" s="64"/>
      <c r="HP41" s="64"/>
      <c r="HQ41" s="64"/>
      <c r="HR41" s="64"/>
      <c r="HS41" s="64"/>
      <c r="HT41" s="64"/>
      <c r="HU41" s="64"/>
      <c r="HV41" s="64"/>
      <c r="HW41" s="64"/>
      <c r="HX41" s="64"/>
      <c r="HY41" s="64"/>
      <c r="HZ41" s="64"/>
      <c r="IA41" s="64"/>
      <c r="IB41" s="64"/>
      <c r="IC41" s="64"/>
      <c r="ID41" s="64"/>
      <c r="IE41" s="64"/>
      <c r="IF41" s="64"/>
      <c r="IG41" s="64"/>
      <c r="IH41" s="64"/>
      <c r="II41" s="64"/>
      <c r="IJ41" s="64"/>
      <c r="IK41" s="64"/>
      <c r="IL41" s="64"/>
      <c r="IM41" s="64"/>
      <c r="IN41" s="64"/>
      <c r="IO41" s="64"/>
      <c r="IP41" s="64"/>
      <c r="IQ41" s="64"/>
      <c r="IR41" s="64"/>
      <c r="IS41" s="64"/>
      <c r="IT41" s="64"/>
      <c r="IU41" s="64"/>
    </row>
    <row r="42" spans="1:255" ht="24" x14ac:dyDescent="0.25">
      <c r="A42" s="31" t="s">
        <v>128</v>
      </c>
      <c r="B42" s="105">
        <v>50</v>
      </c>
      <c r="C42" s="41">
        <v>4.3600000000000003</v>
      </c>
      <c r="D42" s="41">
        <v>4.84</v>
      </c>
      <c r="E42" s="41">
        <v>29.04</v>
      </c>
      <c r="F42" s="41">
        <v>180.87</v>
      </c>
      <c r="G42" s="91" t="s">
        <v>129</v>
      </c>
      <c r="H42" s="62" t="s">
        <v>130</v>
      </c>
    </row>
    <row r="43" spans="1:255" x14ac:dyDescent="0.25">
      <c r="A43" s="90" t="s">
        <v>21</v>
      </c>
      <c r="B43" s="91">
        <v>222</v>
      </c>
      <c r="C43" s="92">
        <v>0.13</v>
      </c>
      <c r="D43" s="92">
        <v>0.02</v>
      </c>
      <c r="E43" s="92">
        <v>15.2</v>
      </c>
      <c r="F43" s="92">
        <v>62</v>
      </c>
      <c r="G43" s="91" t="s">
        <v>22</v>
      </c>
      <c r="H43" s="7" t="s">
        <v>23</v>
      </c>
    </row>
    <row r="44" spans="1:255" x14ac:dyDescent="0.25">
      <c r="A44" s="25" t="s">
        <v>41</v>
      </c>
      <c r="B44" s="93">
        <v>20</v>
      </c>
      <c r="C44" s="94">
        <v>1.3</v>
      </c>
      <c r="D44" s="94">
        <v>0.2</v>
      </c>
      <c r="E44" s="94">
        <v>8.6</v>
      </c>
      <c r="F44" s="94">
        <v>43</v>
      </c>
      <c r="G44" s="71" t="s">
        <v>25</v>
      </c>
      <c r="H44" s="18" t="s">
        <v>42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5" x14ac:dyDescent="0.25">
      <c r="A45" s="28" t="s">
        <v>27</v>
      </c>
      <c r="B45" s="2">
        <f>SUM(B40:B44)</f>
        <v>522</v>
      </c>
      <c r="C45" s="72">
        <f>SUM(C40:C44)</f>
        <v>10.520000000000001</v>
      </c>
      <c r="D45" s="72">
        <f>SUM(D40:D44)</f>
        <v>11.549999999999999</v>
      </c>
      <c r="E45" s="72">
        <f>SUM(E40:E44)</f>
        <v>97.81</v>
      </c>
      <c r="F45" s="72">
        <f>SUM(F40:F44)</f>
        <v>543.51</v>
      </c>
      <c r="G45" s="72"/>
      <c r="H45" s="72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</row>
    <row r="46" spans="1:255" x14ac:dyDescent="0.25">
      <c r="A46" s="117" t="s">
        <v>75</v>
      </c>
      <c r="B46" s="118"/>
      <c r="C46" s="118"/>
      <c r="D46" s="118"/>
      <c r="E46" s="118"/>
      <c r="F46" s="118"/>
      <c r="G46" s="118"/>
      <c r="H46" s="119"/>
    </row>
    <row r="47" spans="1:255" ht="11.25" customHeight="1" x14ac:dyDescent="0.25">
      <c r="A47" s="83" t="s">
        <v>118</v>
      </c>
      <c r="B47" s="84" t="s">
        <v>4</v>
      </c>
      <c r="C47" s="85" t="s">
        <v>119</v>
      </c>
      <c r="D47" s="85" t="s">
        <v>120</v>
      </c>
      <c r="E47" s="85" t="s">
        <v>121</v>
      </c>
      <c r="F47" s="85" t="s">
        <v>8</v>
      </c>
      <c r="G47" s="86" t="s">
        <v>9</v>
      </c>
      <c r="H47" s="83" t="s">
        <v>122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7"/>
      <c r="BQ47" s="87"/>
      <c r="BR47" s="87"/>
      <c r="BS47" s="87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87"/>
      <c r="CH47" s="87"/>
      <c r="CI47" s="87"/>
      <c r="CJ47" s="87"/>
      <c r="CK47" s="87"/>
      <c r="CL47" s="87"/>
      <c r="CM47" s="87"/>
      <c r="CN47" s="87"/>
      <c r="CO47" s="87"/>
      <c r="CP47" s="87"/>
      <c r="CQ47" s="87"/>
      <c r="CR47" s="87"/>
      <c r="CS47" s="87"/>
      <c r="CT47" s="87"/>
      <c r="CU47" s="87"/>
      <c r="CV47" s="87"/>
      <c r="CW47" s="87"/>
      <c r="CX47" s="87"/>
      <c r="CY47" s="87"/>
      <c r="CZ47" s="87"/>
      <c r="DA47" s="87"/>
      <c r="DB47" s="87"/>
      <c r="DC47" s="87"/>
      <c r="DD47" s="87"/>
      <c r="DE47" s="87"/>
      <c r="DF47" s="87"/>
      <c r="DG47" s="87"/>
      <c r="DH47" s="87"/>
      <c r="DI47" s="87"/>
      <c r="DJ47" s="87"/>
      <c r="DK47" s="87"/>
      <c r="DL47" s="87"/>
      <c r="DM47" s="87"/>
      <c r="DN47" s="87"/>
      <c r="DO47" s="87"/>
      <c r="DP47" s="87"/>
      <c r="DQ47" s="87"/>
      <c r="DR47" s="87"/>
      <c r="DS47" s="87"/>
      <c r="DT47" s="87"/>
      <c r="DU47" s="87"/>
      <c r="DV47" s="87"/>
      <c r="DW47" s="87"/>
      <c r="DX47" s="87"/>
      <c r="DY47" s="87"/>
      <c r="DZ47" s="87"/>
      <c r="EA47" s="87"/>
      <c r="EB47" s="87"/>
      <c r="EC47" s="87"/>
      <c r="ED47" s="87"/>
      <c r="EE47" s="87"/>
      <c r="EF47" s="87"/>
      <c r="EG47" s="87"/>
      <c r="EH47" s="87"/>
      <c r="EI47" s="87"/>
      <c r="EJ47" s="87"/>
      <c r="EK47" s="87"/>
      <c r="EL47" s="87"/>
      <c r="EM47" s="87"/>
      <c r="EN47" s="87"/>
      <c r="EO47" s="87"/>
      <c r="EP47" s="87"/>
      <c r="EQ47" s="87"/>
      <c r="ER47" s="87"/>
      <c r="ES47" s="87"/>
      <c r="ET47" s="87"/>
      <c r="EU47" s="87"/>
      <c r="EV47" s="87"/>
      <c r="EW47" s="87"/>
      <c r="EX47" s="87"/>
      <c r="EY47" s="87"/>
      <c r="EZ47" s="87"/>
      <c r="FA47" s="87"/>
      <c r="FB47" s="87"/>
      <c r="FC47" s="87"/>
      <c r="FD47" s="87"/>
      <c r="FE47" s="87"/>
      <c r="FF47" s="87"/>
      <c r="FG47" s="87"/>
      <c r="FH47" s="87"/>
      <c r="FI47" s="87"/>
      <c r="FJ47" s="87"/>
      <c r="FK47" s="87"/>
      <c r="FL47" s="87"/>
      <c r="FM47" s="87"/>
      <c r="FN47" s="87"/>
      <c r="FO47" s="87"/>
      <c r="FP47" s="87"/>
      <c r="FQ47" s="87"/>
      <c r="FR47" s="87"/>
      <c r="FS47" s="87"/>
      <c r="FT47" s="87"/>
      <c r="FU47" s="87"/>
      <c r="FV47" s="87"/>
      <c r="FW47" s="87"/>
      <c r="FX47" s="87"/>
      <c r="FY47" s="87"/>
      <c r="FZ47" s="87"/>
      <c r="GA47" s="87"/>
      <c r="GB47" s="87"/>
      <c r="GC47" s="87"/>
      <c r="GD47" s="87"/>
      <c r="GE47" s="87"/>
      <c r="GF47" s="87"/>
      <c r="GG47" s="87"/>
      <c r="GH47" s="87"/>
      <c r="GI47" s="87"/>
      <c r="GJ47" s="87"/>
      <c r="GK47" s="87"/>
      <c r="GL47" s="87"/>
      <c r="GM47" s="87"/>
      <c r="GN47" s="87"/>
      <c r="GO47" s="87"/>
      <c r="GP47" s="87"/>
      <c r="GQ47" s="87"/>
      <c r="GR47" s="87"/>
      <c r="GS47" s="87"/>
      <c r="GT47" s="87"/>
      <c r="GU47" s="87"/>
      <c r="GV47" s="87"/>
      <c r="GW47" s="87"/>
      <c r="GX47" s="87"/>
      <c r="GY47" s="87"/>
      <c r="GZ47" s="87"/>
      <c r="HA47" s="87"/>
      <c r="HB47" s="87"/>
      <c r="HC47" s="87"/>
      <c r="HD47" s="87"/>
      <c r="HE47" s="87"/>
      <c r="HF47" s="87"/>
      <c r="HG47" s="87"/>
      <c r="HH47" s="87"/>
      <c r="HI47" s="87"/>
      <c r="HJ47" s="87"/>
      <c r="HK47" s="87"/>
      <c r="HL47" s="87"/>
      <c r="HM47" s="87"/>
      <c r="HN47" s="87"/>
      <c r="HO47" s="87"/>
      <c r="HP47" s="87"/>
      <c r="HQ47" s="87"/>
      <c r="HR47" s="87"/>
      <c r="HS47" s="87"/>
      <c r="HT47" s="87"/>
      <c r="HU47" s="87"/>
      <c r="HV47" s="87"/>
      <c r="HW47" s="87"/>
      <c r="HX47" s="87"/>
      <c r="HY47" s="87"/>
      <c r="HZ47" s="87"/>
      <c r="IA47" s="87"/>
      <c r="IB47" s="87"/>
      <c r="IC47" s="87"/>
      <c r="ID47" s="87"/>
      <c r="IE47" s="87"/>
      <c r="IF47" s="87"/>
      <c r="IG47" s="87"/>
      <c r="IH47" s="87"/>
      <c r="II47" s="87"/>
      <c r="IJ47" s="87"/>
      <c r="IK47" s="87"/>
      <c r="IL47" s="87"/>
      <c r="IM47" s="87"/>
      <c r="IN47" s="87"/>
      <c r="IO47" s="87"/>
      <c r="IP47" s="87"/>
      <c r="IQ47" s="87"/>
      <c r="IR47" s="87"/>
      <c r="IS47" s="87"/>
      <c r="IT47" s="87"/>
      <c r="IU47" s="87"/>
    </row>
    <row r="48" spans="1:255" x14ac:dyDescent="0.25">
      <c r="A48" s="112" t="s">
        <v>123</v>
      </c>
      <c r="B48" s="113"/>
      <c r="C48" s="114"/>
      <c r="D48" s="114"/>
      <c r="E48" s="114"/>
      <c r="F48" s="114"/>
      <c r="G48" s="113"/>
      <c r="H48" s="115"/>
    </row>
    <row r="49" spans="1:255" s="75" customFormat="1" ht="24" x14ac:dyDescent="0.2">
      <c r="A49" s="31" t="s">
        <v>109</v>
      </c>
      <c r="B49" s="33">
        <v>100</v>
      </c>
      <c r="C49" s="9">
        <v>1.41</v>
      </c>
      <c r="D49" s="9">
        <v>6.01</v>
      </c>
      <c r="E49" s="9">
        <v>8.26</v>
      </c>
      <c r="F49" s="9">
        <v>92.8</v>
      </c>
      <c r="G49" s="34" t="s">
        <v>110</v>
      </c>
      <c r="H49" s="11" t="s">
        <v>111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</row>
    <row r="50" spans="1:255" x14ac:dyDescent="0.2">
      <c r="A50" s="12" t="s">
        <v>131</v>
      </c>
      <c r="B50" s="76">
        <v>180</v>
      </c>
      <c r="C50" s="14">
        <v>4.12</v>
      </c>
      <c r="D50" s="14">
        <v>15.78</v>
      </c>
      <c r="E50" s="14">
        <v>33.5</v>
      </c>
      <c r="F50" s="14">
        <v>292.5</v>
      </c>
      <c r="G50" s="77" t="s">
        <v>132</v>
      </c>
      <c r="H50" s="45" t="s">
        <v>133</v>
      </c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  <c r="IU50" s="17"/>
    </row>
    <row r="51" spans="1:255" x14ac:dyDescent="0.2">
      <c r="A51" s="7" t="s">
        <v>134</v>
      </c>
      <c r="B51" s="106">
        <v>50</v>
      </c>
      <c r="C51" s="41">
        <v>3.95</v>
      </c>
      <c r="D51" s="41">
        <v>4.0599999999999996</v>
      </c>
      <c r="E51" s="41">
        <v>22.24</v>
      </c>
      <c r="F51" s="41">
        <v>141.5</v>
      </c>
      <c r="G51" s="103" t="s">
        <v>135</v>
      </c>
      <c r="H51" s="35" t="s">
        <v>136</v>
      </c>
    </row>
    <row r="52" spans="1:255" x14ac:dyDescent="0.25">
      <c r="A52" s="90" t="s">
        <v>21</v>
      </c>
      <c r="B52" s="91">
        <v>222</v>
      </c>
      <c r="C52" s="92">
        <v>0.13</v>
      </c>
      <c r="D52" s="92">
        <v>0.02</v>
      </c>
      <c r="E52" s="92">
        <v>15.2</v>
      </c>
      <c r="F52" s="92">
        <v>62</v>
      </c>
      <c r="G52" s="91" t="s">
        <v>22</v>
      </c>
      <c r="H52" s="7" t="s">
        <v>23</v>
      </c>
    </row>
    <row r="53" spans="1:255" x14ac:dyDescent="0.25">
      <c r="A53" s="25" t="s">
        <v>126</v>
      </c>
      <c r="B53" s="26">
        <v>20</v>
      </c>
      <c r="C53" s="41">
        <v>1.6</v>
      </c>
      <c r="D53" s="41">
        <v>0.2</v>
      </c>
      <c r="E53" s="41">
        <v>10.199999999999999</v>
      </c>
      <c r="F53" s="41">
        <v>50</v>
      </c>
      <c r="G53" s="20" t="s">
        <v>25</v>
      </c>
      <c r="H53" s="27" t="s">
        <v>26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:255" x14ac:dyDescent="0.25">
      <c r="A54" s="28" t="s">
        <v>27</v>
      </c>
      <c r="B54" s="2">
        <f>SUM(B49:B53)</f>
        <v>572</v>
      </c>
      <c r="C54" s="72">
        <f>SUM(C49:C53)</f>
        <v>11.21</v>
      </c>
      <c r="D54" s="72">
        <f>SUM(D49:D53)</f>
        <v>26.069999999999997</v>
      </c>
      <c r="E54" s="72">
        <f>SUM(E49:E53)</f>
        <v>89.4</v>
      </c>
      <c r="F54" s="72">
        <f>SUM(F49:F53)</f>
        <v>638.79999999999995</v>
      </c>
      <c r="G54" s="72"/>
      <c r="H54" s="7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</row>
    <row r="55" spans="1:255" ht="12.75" x14ac:dyDescent="0.25">
      <c r="A55" s="122" t="s">
        <v>82</v>
      </c>
      <c r="B55" s="123"/>
      <c r="C55" s="123"/>
      <c r="D55" s="123"/>
      <c r="E55" s="123"/>
      <c r="F55" s="123"/>
      <c r="G55" s="123"/>
      <c r="H55" s="124"/>
    </row>
    <row r="56" spans="1:255" x14ac:dyDescent="0.25">
      <c r="A56" s="117" t="s">
        <v>2</v>
      </c>
      <c r="B56" s="118"/>
      <c r="C56" s="118"/>
      <c r="D56" s="118"/>
      <c r="E56" s="118"/>
      <c r="F56" s="118"/>
      <c r="G56" s="118"/>
      <c r="H56" s="119"/>
    </row>
    <row r="57" spans="1:255" ht="10.5" customHeight="1" x14ac:dyDescent="0.25">
      <c r="A57" s="83" t="s">
        <v>118</v>
      </c>
      <c r="B57" s="84" t="s">
        <v>4</v>
      </c>
      <c r="C57" s="85" t="s">
        <v>119</v>
      </c>
      <c r="D57" s="85" t="s">
        <v>120</v>
      </c>
      <c r="E57" s="85" t="s">
        <v>121</v>
      </c>
      <c r="F57" s="85" t="s">
        <v>8</v>
      </c>
      <c r="G57" s="86" t="s">
        <v>9</v>
      </c>
      <c r="H57" s="83" t="s">
        <v>122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  <c r="BD57" s="87"/>
      <c r="BE57" s="87"/>
      <c r="BF57" s="87"/>
      <c r="BG57" s="87"/>
      <c r="BH57" s="87"/>
      <c r="BI57" s="87"/>
      <c r="BJ57" s="87"/>
      <c r="BK57" s="87"/>
      <c r="BL57" s="87"/>
      <c r="BM57" s="87"/>
      <c r="BN57" s="87"/>
      <c r="BO57" s="87"/>
      <c r="BP57" s="87"/>
      <c r="BQ57" s="87"/>
      <c r="BR57" s="87"/>
      <c r="BS57" s="87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87"/>
      <c r="CH57" s="87"/>
      <c r="CI57" s="87"/>
      <c r="CJ57" s="87"/>
      <c r="CK57" s="87"/>
      <c r="CL57" s="87"/>
      <c r="CM57" s="87"/>
      <c r="CN57" s="87"/>
      <c r="CO57" s="87"/>
      <c r="CP57" s="87"/>
      <c r="CQ57" s="87"/>
      <c r="CR57" s="87"/>
      <c r="CS57" s="87"/>
      <c r="CT57" s="87"/>
      <c r="CU57" s="87"/>
      <c r="CV57" s="87"/>
      <c r="CW57" s="87"/>
      <c r="CX57" s="87"/>
      <c r="CY57" s="87"/>
      <c r="CZ57" s="87"/>
      <c r="DA57" s="87"/>
      <c r="DB57" s="87"/>
      <c r="DC57" s="87"/>
      <c r="DD57" s="87"/>
      <c r="DE57" s="87"/>
      <c r="DF57" s="87"/>
      <c r="DG57" s="87"/>
      <c r="DH57" s="87"/>
      <c r="DI57" s="87"/>
      <c r="DJ57" s="87"/>
      <c r="DK57" s="87"/>
      <c r="DL57" s="87"/>
      <c r="DM57" s="87"/>
      <c r="DN57" s="87"/>
      <c r="DO57" s="87"/>
      <c r="DP57" s="87"/>
      <c r="DQ57" s="87"/>
      <c r="DR57" s="87"/>
      <c r="DS57" s="87"/>
      <c r="DT57" s="87"/>
      <c r="DU57" s="87"/>
      <c r="DV57" s="87"/>
      <c r="DW57" s="87"/>
      <c r="DX57" s="87"/>
      <c r="DY57" s="87"/>
      <c r="DZ57" s="87"/>
      <c r="EA57" s="87"/>
      <c r="EB57" s="87"/>
      <c r="EC57" s="87"/>
      <c r="ED57" s="87"/>
      <c r="EE57" s="87"/>
      <c r="EF57" s="87"/>
      <c r="EG57" s="87"/>
      <c r="EH57" s="87"/>
      <c r="EI57" s="87"/>
      <c r="EJ57" s="87"/>
      <c r="EK57" s="87"/>
      <c r="EL57" s="87"/>
      <c r="EM57" s="87"/>
      <c r="EN57" s="87"/>
      <c r="EO57" s="87"/>
      <c r="EP57" s="87"/>
      <c r="EQ57" s="87"/>
      <c r="ER57" s="87"/>
      <c r="ES57" s="87"/>
      <c r="ET57" s="87"/>
      <c r="EU57" s="87"/>
      <c r="EV57" s="87"/>
      <c r="EW57" s="87"/>
      <c r="EX57" s="87"/>
      <c r="EY57" s="87"/>
      <c r="EZ57" s="87"/>
      <c r="FA57" s="87"/>
      <c r="FB57" s="87"/>
      <c r="FC57" s="87"/>
      <c r="FD57" s="87"/>
      <c r="FE57" s="87"/>
      <c r="FF57" s="87"/>
      <c r="FG57" s="87"/>
      <c r="FH57" s="87"/>
      <c r="FI57" s="87"/>
      <c r="FJ57" s="87"/>
      <c r="FK57" s="87"/>
      <c r="FL57" s="87"/>
      <c r="FM57" s="87"/>
      <c r="FN57" s="87"/>
      <c r="FO57" s="87"/>
      <c r="FP57" s="87"/>
      <c r="FQ57" s="87"/>
      <c r="FR57" s="87"/>
      <c r="FS57" s="87"/>
      <c r="FT57" s="87"/>
      <c r="FU57" s="87"/>
      <c r="FV57" s="87"/>
      <c r="FW57" s="87"/>
      <c r="FX57" s="87"/>
      <c r="FY57" s="87"/>
      <c r="FZ57" s="87"/>
      <c r="GA57" s="87"/>
      <c r="GB57" s="87"/>
      <c r="GC57" s="87"/>
      <c r="GD57" s="87"/>
      <c r="GE57" s="87"/>
      <c r="GF57" s="87"/>
      <c r="GG57" s="87"/>
      <c r="GH57" s="87"/>
      <c r="GI57" s="87"/>
      <c r="GJ57" s="87"/>
      <c r="GK57" s="87"/>
      <c r="GL57" s="87"/>
      <c r="GM57" s="87"/>
      <c r="GN57" s="87"/>
      <c r="GO57" s="87"/>
      <c r="GP57" s="87"/>
      <c r="GQ57" s="87"/>
      <c r="GR57" s="87"/>
      <c r="GS57" s="87"/>
      <c r="GT57" s="87"/>
      <c r="GU57" s="87"/>
      <c r="GV57" s="87"/>
      <c r="GW57" s="87"/>
      <c r="GX57" s="87"/>
      <c r="GY57" s="87"/>
      <c r="GZ57" s="87"/>
      <c r="HA57" s="87"/>
      <c r="HB57" s="87"/>
      <c r="HC57" s="87"/>
      <c r="HD57" s="87"/>
      <c r="HE57" s="87"/>
      <c r="HF57" s="87"/>
      <c r="HG57" s="87"/>
      <c r="HH57" s="87"/>
      <c r="HI57" s="87"/>
      <c r="HJ57" s="87"/>
      <c r="HK57" s="87"/>
      <c r="HL57" s="87"/>
      <c r="HM57" s="87"/>
      <c r="HN57" s="87"/>
      <c r="HO57" s="87"/>
      <c r="HP57" s="87"/>
      <c r="HQ57" s="87"/>
      <c r="HR57" s="87"/>
      <c r="HS57" s="87"/>
      <c r="HT57" s="87"/>
      <c r="HU57" s="87"/>
      <c r="HV57" s="87"/>
      <c r="HW57" s="87"/>
      <c r="HX57" s="87"/>
      <c r="HY57" s="87"/>
      <c r="HZ57" s="87"/>
      <c r="IA57" s="87"/>
      <c r="IB57" s="87"/>
      <c r="IC57" s="87"/>
      <c r="ID57" s="87"/>
      <c r="IE57" s="87"/>
      <c r="IF57" s="87"/>
      <c r="IG57" s="87"/>
      <c r="IH57" s="87"/>
      <c r="II57" s="87"/>
      <c r="IJ57" s="87"/>
      <c r="IK57" s="87"/>
      <c r="IL57" s="87"/>
      <c r="IM57" s="87"/>
      <c r="IN57" s="87"/>
      <c r="IO57" s="87"/>
      <c r="IP57" s="87"/>
      <c r="IQ57" s="87"/>
      <c r="IR57" s="87"/>
      <c r="IS57" s="87"/>
      <c r="IT57" s="87"/>
      <c r="IU57" s="87"/>
    </row>
    <row r="58" spans="1:255" x14ac:dyDescent="0.25">
      <c r="A58" s="112" t="s">
        <v>123</v>
      </c>
      <c r="B58" s="113"/>
      <c r="C58" s="114"/>
      <c r="D58" s="114"/>
      <c r="E58" s="114"/>
      <c r="F58" s="114"/>
      <c r="G58" s="113"/>
      <c r="H58" s="115"/>
    </row>
    <row r="59" spans="1:255" s="75" customFormat="1" x14ac:dyDescent="0.2">
      <c r="A59" s="7" t="s">
        <v>44</v>
      </c>
      <c r="B59" s="44">
        <v>100</v>
      </c>
      <c r="C59" s="44">
        <f>0.66/60*100</f>
        <v>1.1000000000000001</v>
      </c>
      <c r="D59" s="44">
        <f>0.12/60*100</f>
        <v>0.2</v>
      </c>
      <c r="E59" s="44">
        <f>2.28/60*100</f>
        <v>3.8</v>
      </c>
      <c r="F59" s="44">
        <f>13.2/60*100</f>
        <v>22</v>
      </c>
      <c r="G59" s="44" t="s">
        <v>137</v>
      </c>
      <c r="H59" s="45" t="s">
        <v>138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  <c r="II59" s="1"/>
      <c r="IJ59" s="1"/>
      <c r="IK59" s="1"/>
      <c r="IL59" s="1"/>
      <c r="IM59" s="1"/>
      <c r="IN59" s="1"/>
      <c r="IO59" s="1"/>
      <c r="IP59" s="1"/>
      <c r="IQ59" s="1"/>
      <c r="IR59" s="1"/>
      <c r="IS59" s="1"/>
      <c r="IT59" s="1"/>
      <c r="IU59" s="1"/>
    </row>
    <row r="60" spans="1:255" ht="24" x14ac:dyDescent="0.25">
      <c r="A60" s="18" t="s">
        <v>72</v>
      </c>
      <c r="B60" s="8">
        <v>180</v>
      </c>
      <c r="C60" s="41">
        <v>4.38</v>
      </c>
      <c r="D60" s="41">
        <v>6.44</v>
      </c>
      <c r="E60" s="41">
        <v>44.02</v>
      </c>
      <c r="F60" s="41">
        <v>251.64</v>
      </c>
      <c r="G60" s="92" t="s">
        <v>86</v>
      </c>
      <c r="H60" s="68" t="s">
        <v>87</v>
      </c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  <c r="FE60" s="64"/>
      <c r="FF60" s="64"/>
      <c r="FG60" s="64"/>
      <c r="FH60" s="64"/>
      <c r="FI60" s="64"/>
      <c r="FJ60" s="64"/>
      <c r="FK60" s="64"/>
      <c r="FL60" s="64"/>
      <c r="FM60" s="64"/>
      <c r="FN60" s="64"/>
      <c r="FO60" s="64"/>
      <c r="FP60" s="64"/>
      <c r="FQ60" s="64"/>
      <c r="FR60" s="64"/>
      <c r="FS60" s="64"/>
      <c r="FT60" s="64"/>
      <c r="FU60" s="64"/>
      <c r="FV60" s="64"/>
      <c r="FW60" s="64"/>
      <c r="FX60" s="64"/>
      <c r="FY60" s="64"/>
      <c r="FZ60" s="64"/>
      <c r="GA60" s="64"/>
      <c r="GB60" s="64"/>
      <c r="GC60" s="64"/>
      <c r="GD60" s="64"/>
      <c r="GE60" s="64"/>
      <c r="GF60" s="64"/>
      <c r="GG60" s="64"/>
      <c r="GH60" s="64"/>
      <c r="GI60" s="64"/>
      <c r="GJ60" s="64"/>
      <c r="GK60" s="64"/>
      <c r="GL60" s="64"/>
      <c r="GM60" s="64"/>
      <c r="GN60" s="64"/>
      <c r="GO60" s="64"/>
      <c r="GP60" s="64"/>
      <c r="GQ60" s="64"/>
      <c r="GR60" s="64"/>
      <c r="GS60" s="64"/>
      <c r="GT60" s="64"/>
      <c r="GU60" s="64"/>
      <c r="GV60" s="64"/>
      <c r="GW60" s="64"/>
      <c r="GX60" s="64"/>
      <c r="GY60" s="64"/>
      <c r="GZ60" s="64"/>
      <c r="HA60" s="64"/>
      <c r="HB60" s="64"/>
      <c r="HC60" s="64"/>
      <c r="HD60" s="64"/>
      <c r="HE60" s="64"/>
      <c r="HF60" s="64"/>
      <c r="HG60" s="64"/>
      <c r="HH60" s="64"/>
      <c r="HI60" s="64"/>
      <c r="HJ60" s="64"/>
      <c r="HK60" s="64"/>
      <c r="HL60" s="64"/>
      <c r="HM60" s="64"/>
      <c r="HN60" s="64"/>
      <c r="HO60" s="64"/>
      <c r="HP60" s="64"/>
      <c r="HQ60" s="64"/>
      <c r="HR60" s="64"/>
      <c r="HS60" s="64"/>
      <c r="HT60" s="64"/>
      <c r="HU60" s="64"/>
      <c r="HV60" s="64"/>
      <c r="HW60" s="64"/>
      <c r="HX60" s="64"/>
      <c r="HY60" s="64"/>
      <c r="HZ60" s="64"/>
      <c r="IA60" s="64"/>
      <c r="IB60" s="64"/>
      <c r="IC60" s="64"/>
      <c r="ID60" s="64"/>
      <c r="IE60" s="64"/>
      <c r="IF60" s="64"/>
      <c r="IG60" s="64"/>
      <c r="IH60" s="64"/>
      <c r="II60" s="64"/>
      <c r="IJ60" s="64"/>
      <c r="IK60" s="64"/>
      <c r="IL60" s="64"/>
      <c r="IM60" s="64"/>
      <c r="IN60" s="64"/>
      <c r="IO60" s="64"/>
      <c r="IP60" s="64"/>
      <c r="IQ60" s="64"/>
      <c r="IR60" s="64"/>
      <c r="IS60" s="64"/>
      <c r="IT60" s="64"/>
      <c r="IU60" s="64"/>
    </row>
    <row r="61" spans="1:255" s="75" customFormat="1" x14ac:dyDescent="0.2">
      <c r="A61" s="18" t="s">
        <v>88</v>
      </c>
      <c r="B61" s="26">
        <v>50</v>
      </c>
      <c r="C61" s="9">
        <v>5.15</v>
      </c>
      <c r="D61" s="9">
        <v>8.4</v>
      </c>
      <c r="E61" s="9">
        <v>40.880000000000003</v>
      </c>
      <c r="F61" s="9">
        <v>219.57</v>
      </c>
      <c r="G61" s="57" t="s">
        <v>89</v>
      </c>
      <c r="H61" s="67" t="s">
        <v>90</v>
      </c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8"/>
      <c r="BK61" s="58"/>
      <c r="BL61" s="58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8"/>
      <c r="CA61" s="58"/>
      <c r="CB61" s="58"/>
      <c r="CC61" s="58"/>
      <c r="CD61" s="58"/>
      <c r="CE61" s="58"/>
      <c r="CF61" s="58"/>
      <c r="CG61" s="58"/>
      <c r="CH61" s="58"/>
      <c r="CI61" s="58"/>
      <c r="CJ61" s="58"/>
      <c r="CK61" s="58"/>
      <c r="CL61" s="58"/>
      <c r="CM61" s="58"/>
      <c r="CN61" s="58"/>
      <c r="CO61" s="58"/>
      <c r="CP61" s="58"/>
      <c r="CQ61" s="58"/>
      <c r="CR61" s="58"/>
      <c r="CS61" s="58"/>
      <c r="CT61" s="58"/>
      <c r="CU61" s="58"/>
      <c r="CV61" s="58"/>
      <c r="CW61" s="58"/>
      <c r="CX61" s="58"/>
      <c r="CY61" s="58"/>
      <c r="CZ61" s="58"/>
      <c r="DA61" s="58"/>
      <c r="DB61" s="58"/>
      <c r="DC61" s="58"/>
      <c r="DD61" s="58"/>
      <c r="DE61" s="58"/>
      <c r="DF61" s="58"/>
      <c r="DG61" s="58"/>
      <c r="DH61" s="58"/>
      <c r="DI61" s="58"/>
      <c r="DJ61" s="58"/>
      <c r="DK61" s="58"/>
      <c r="DL61" s="58"/>
      <c r="DM61" s="58"/>
      <c r="DN61" s="58"/>
      <c r="DO61" s="58"/>
      <c r="DP61" s="58"/>
      <c r="DQ61" s="58"/>
      <c r="DR61" s="58"/>
      <c r="DS61" s="58"/>
      <c r="DT61" s="58"/>
      <c r="DU61" s="58"/>
      <c r="DV61" s="58"/>
      <c r="DW61" s="58"/>
      <c r="DX61" s="58"/>
      <c r="DY61" s="58"/>
      <c r="DZ61" s="58"/>
      <c r="EA61" s="58"/>
      <c r="EB61" s="58"/>
      <c r="EC61" s="58"/>
      <c r="ED61" s="58"/>
      <c r="EE61" s="58"/>
      <c r="EF61" s="58"/>
      <c r="EG61" s="58"/>
      <c r="EH61" s="58"/>
      <c r="EI61" s="58"/>
      <c r="EJ61" s="58"/>
      <c r="EK61" s="58"/>
      <c r="EL61" s="58"/>
      <c r="EM61" s="58"/>
      <c r="EN61" s="58"/>
      <c r="EO61" s="58"/>
      <c r="EP61" s="58"/>
      <c r="EQ61" s="58"/>
      <c r="ER61" s="58"/>
      <c r="ES61" s="58"/>
      <c r="ET61" s="58"/>
      <c r="EU61" s="58"/>
      <c r="EV61" s="58"/>
      <c r="EW61" s="58"/>
      <c r="EX61" s="58"/>
      <c r="EY61" s="58"/>
      <c r="EZ61" s="58"/>
      <c r="FA61" s="58"/>
      <c r="FB61" s="58"/>
      <c r="FC61" s="58"/>
      <c r="FD61" s="58"/>
      <c r="FE61" s="58"/>
      <c r="FF61" s="58"/>
      <c r="FG61" s="58"/>
      <c r="FH61" s="58"/>
      <c r="FI61" s="58"/>
      <c r="FJ61" s="58"/>
      <c r="FK61" s="58"/>
      <c r="FL61" s="58"/>
      <c r="FM61" s="58"/>
      <c r="FN61" s="58"/>
      <c r="FO61" s="58"/>
      <c r="FP61" s="58"/>
      <c r="FQ61" s="58"/>
      <c r="FR61" s="58"/>
      <c r="FS61" s="58"/>
      <c r="FT61" s="58"/>
      <c r="FU61" s="58"/>
      <c r="FV61" s="58"/>
      <c r="FW61" s="58"/>
      <c r="FX61" s="58"/>
      <c r="FY61" s="58"/>
      <c r="FZ61" s="58"/>
      <c r="GA61" s="58"/>
      <c r="GB61" s="58"/>
      <c r="GC61" s="58"/>
      <c r="GD61" s="58"/>
      <c r="GE61" s="58"/>
      <c r="GF61" s="58"/>
      <c r="GG61" s="58"/>
      <c r="GH61" s="58"/>
      <c r="GI61" s="58"/>
      <c r="GJ61" s="58"/>
      <c r="GK61" s="58"/>
      <c r="GL61" s="58"/>
      <c r="GM61" s="58"/>
      <c r="GN61" s="58"/>
      <c r="GO61" s="58"/>
      <c r="GP61" s="58"/>
      <c r="GQ61" s="58"/>
      <c r="GR61" s="58"/>
      <c r="GS61" s="58"/>
      <c r="GT61" s="58"/>
      <c r="GU61" s="58"/>
      <c r="GV61" s="58"/>
      <c r="GW61" s="58"/>
      <c r="GX61" s="58"/>
      <c r="GY61" s="58"/>
      <c r="GZ61" s="58"/>
      <c r="HA61" s="58"/>
      <c r="HB61" s="58"/>
      <c r="HC61" s="58"/>
      <c r="HD61" s="58"/>
      <c r="HE61" s="58"/>
      <c r="HF61" s="58"/>
      <c r="HG61" s="58"/>
      <c r="HH61" s="58"/>
      <c r="HI61" s="58"/>
      <c r="HJ61" s="58"/>
      <c r="HK61" s="58"/>
      <c r="HL61" s="58"/>
      <c r="HM61" s="58"/>
      <c r="HN61" s="58"/>
      <c r="HO61" s="58"/>
      <c r="HP61" s="58"/>
      <c r="HQ61" s="58"/>
      <c r="HR61" s="58"/>
      <c r="HS61" s="58"/>
      <c r="HT61" s="58"/>
      <c r="HU61" s="58"/>
      <c r="HV61" s="58"/>
      <c r="HW61" s="58"/>
      <c r="HX61" s="58"/>
      <c r="HY61" s="58"/>
      <c r="HZ61" s="58"/>
      <c r="IA61" s="58"/>
      <c r="IB61" s="58"/>
      <c r="IC61" s="58"/>
      <c r="ID61" s="58"/>
      <c r="IE61" s="58"/>
      <c r="IF61" s="58"/>
      <c r="IG61" s="58"/>
      <c r="IH61" s="58"/>
      <c r="II61" s="58"/>
      <c r="IJ61" s="58"/>
      <c r="IK61" s="58"/>
      <c r="IL61" s="58"/>
      <c r="IM61" s="58"/>
      <c r="IN61" s="58"/>
      <c r="IO61" s="58"/>
      <c r="IP61" s="58"/>
      <c r="IQ61" s="58"/>
      <c r="IR61" s="58"/>
      <c r="IS61" s="58"/>
      <c r="IT61" s="58"/>
      <c r="IU61" s="58"/>
    </row>
    <row r="62" spans="1:255" x14ac:dyDescent="0.25">
      <c r="A62" s="90" t="s">
        <v>21</v>
      </c>
      <c r="B62" s="91">
        <v>222</v>
      </c>
      <c r="C62" s="92">
        <v>0.13</v>
      </c>
      <c r="D62" s="92">
        <v>0.02</v>
      </c>
      <c r="E62" s="92">
        <v>15.2</v>
      </c>
      <c r="F62" s="92">
        <v>62</v>
      </c>
      <c r="G62" s="91" t="s">
        <v>22</v>
      </c>
      <c r="H62" s="7" t="s">
        <v>23</v>
      </c>
    </row>
    <row r="63" spans="1:255" x14ac:dyDescent="0.25">
      <c r="A63" s="25" t="s">
        <v>126</v>
      </c>
      <c r="B63" s="26">
        <v>20</v>
      </c>
      <c r="C63" s="41">
        <v>1.6</v>
      </c>
      <c r="D63" s="41">
        <v>0.2</v>
      </c>
      <c r="E63" s="41">
        <v>10.199999999999999</v>
      </c>
      <c r="F63" s="41">
        <v>50</v>
      </c>
      <c r="G63" s="20" t="s">
        <v>25</v>
      </c>
      <c r="H63" s="27" t="s">
        <v>26</v>
      </c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 s="88"/>
      <c r="BG63" s="88"/>
      <c r="BH63" s="88"/>
      <c r="BI63" s="88"/>
      <c r="BJ63" s="88"/>
      <c r="BK63" s="88"/>
      <c r="BL63" s="88"/>
      <c r="BM63" s="88"/>
      <c r="BN63" s="88"/>
      <c r="BO63" s="88"/>
      <c r="BP63" s="88"/>
      <c r="BQ63" s="88"/>
      <c r="BR63" s="88"/>
      <c r="BS63" s="88"/>
      <c r="BT63" s="88"/>
      <c r="BU63" s="88"/>
      <c r="BV63" s="88"/>
      <c r="BW63" s="88"/>
      <c r="BX63" s="88"/>
      <c r="BY63" s="88"/>
      <c r="BZ63" s="88"/>
      <c r="CA63" s="88"/>
      <c r="CB63" s="88"/>
      <c r="CC63" s="88"/>
      <c r="CD63" s="88"/>
      <c r="CE63" s="88"/>
      <c r="CF63" s="88"/>
      <c r="CG63" s="88"/>
      <c r="CH63" s="88"/>
      <c r="CI63" s="88"/>
      <c r="CJ63" s="88"/>
      <c r="CK63" s="88"/>
      <c r="CL63" s="88"/>
      <c r="CM63" s="88"/>
      <c r="CN63" s="88"/>
      <c r="CO63" s="88"/>
      <c r="CP63" s="88"/>
      <c r="CQ63" s="88"/>
      <c r="CR63" s="88"/>
      <c r="CS63" s="88"/>
      <c r="CT63" s="88"/>
      <c r="CU63" s="88"/>
      <c r="CV63" s="88"/>
      <c r="CW63" s="88"/>
      <c r="CX63" s="88"/>
      <c r="CY63" s="88"/>
      <c r="CZ63" s="88"/>
      <c r="DA63" s="88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8"/>
      <c r="DR63" s="88"/>
      <c r="DS63" s="88"/>
      <c r="DT63" s="88"/>
      <c r="DU63" s="88"/>
      <c r="DV63" s="88"/>
      <c r="DW63" s="88"/>
      <c r="DX63" s="88"/>
      <c r="DY63" s="88"/>
      <c r="DZ63" s="88"/>
      <c r="EA63" s="88"/>
      <c r="EB63" s="88"/>
      <c r="EC63" s="88"/>
      <c r="ED63" s="88"/>
      <c r="EE63" s="88"/>
      <c r="EF63" s="88"/>
      <c r="EG63" s="88"/>
      <c r="EH63" s="88"/>
      <c r="EI63" s="88"/>
      <c r="EJ63" s="88"/>
      <c r="EK63" s="88"/>
      <c r="EL63" s="88"/>
      <c r="EM63" s="88"/>
      <c r="EN63" s="88"/>
      <c r="EO63" s="88"/>
      <c r="EP63" s="88"/>
      <c r="EQ63" s="88"/>
      <c r="ER63" s="88"/>
      <c r="ES63" s="88"/>
      <c r="ET63" s="88"/>
      <c r="EU63" s="88"/>
      <c r="EV63" s="88"/>
      <c r="EW63" s="88"/>
      <c r="EX63" s="88"/>
      <c r="EY63" s="88"/>
      <c r="EZ63" s="88"/>
      <c r="FA63" s="88"/>
      <c r="FB63" s="88"/>
      <c r="FC63" s="88"/>
      <c r="FD63" s="88"/>
      <c r="FE63" s="88"/>
      <c r="FF63" s="88"/>
      <c r="FG63" s="88"/>
      <c r="FH63" s="88"/>
      <c r="FI63" s="88"/>
      <c r="FJ63" s="88"/>
      <c r="FK63" s="88"/>
      <c r="FL63" s="88"/>
      <c r="FM63" s="88"/>
      <c r="FN63" s="88"/>
      <c r="FO63" s="88"/>
      <c r="FP63" s="88"/>
      <c r="FQ63" s="88"/>
      <c r="FR63" s="88"/>
      <c r="FS63" s="88"/>
      <c r="FT63" s="88"/>
      <c r="FU63" s="88"/>
      <c r="FV63" s="88"/>
      <c r="FW63" s="88"/>
      <c r="FX63" s="88"/>
      <c r="FY63" s="88"/>
      <c r="FZ63" s="88"/>
      <c r="GA63" s="88"/>
      <c r="GB63" s="88"/>
      <c r="GC63" s="88"/>
      <c r="GD63" s="88"/>
      <c r="GE63" s="88"/>
      <c r="GF63" s="88"/>
      <c r="GG63" s="88"/>
      <c r="GH63" s="88"/>
      <c r="GI63" s="88"/>
      <c r="GJ63" s="88"/>
      <c r="GK63" s="88"/>
      <c r="GL63" s="88"/>
      <c r="GM63" s="88"/>
      <c r="GN63" s="88"/>
      <c r="GO63" s="88"/>
      <c r="GP63" s="88"/>
      <c r="GQ63" s="88"/>
      <c r="GR63" s="88"/>
      <c r="GS63" s="88"/>
      <c r="GT63" s="88"/>
      <c r="GU63" s="88"/>
      <c r="GV63" s="88"/>
      <c r="GW63" s="88"/>
      <c r="GX63" s="88"/>
      <c r="GY63" s="88"/>
      <c r="GZ63" s="88"/>
      <c r="HA63" s="88"/>
      <c r="HB63" s="88"/>
      <c r="HC63" s="88"/>
      <c r="HD63" s="88"/>
      <c r="HE63" s="88"/>
      <c r="HF63" s="88"/>
      <c r="HG63" s="88"/>
      <c r="HH63" s="88"/>
      <c r="HI63" s="88"/>
      <c r="HJ63" s="88"/>
      <c r="HK63" s="88"/>
      <c r="HL63" s="88"/>
      <c r="HM63" s="88"/>
      <c r="HN63" s="88"/>
      <c r="HO63" s="88"/>
      <c r="HP63" s="88"/>
      <c r="HQ63" s="88"/>
      <c r="HR63" s="88"/>
      <c r="HS63" s="88"/>
      <c r="HT63" s="88"/>
      <c r="HU63" s="88"/>
      <c r="HV63" s="88"/>
      <c r="HW63" s="88"/>
      <c r="HX63" s="88"/>
      <c r="HY63" s="88"/>
      <c r="HZ63" s="88"/>
      <c r="IA63" s="88"/>
      <c r="IB63" s="88"/>
      <c r="IC63" s="88"/>
      <c r="ID63" s="88"/>
      <c r="IE63" s="88"/>
      <c r="IF63" s="88"/>
      <c r="IG63" s="88"/>
      <c r="IH63" s="88"/>
      <c r="II63" s="88"/>
      <c r="IJ63" s="88"/>
      <c r="IK63" s="88"/>
      <c r="IL63" s="88"/>
      <c r="IM63" s="88"/>
      <c r="IN63" s="88"/>
      <c r="IO63" s="88"/>
      <c r="IP63" s="88"/>
      <c r="IQ63" s="88"/>
      <c r="IR63" s="88"/>
      <c r="IS63" s="88"/>
      <c r="IT63" s="88"/>
      <c r="IU63" s="88"/>
    </row>
    <row r="64" spans="1:255" x14ac:dyDescent="0.25">
      <c r="A64" s="28" t="s">
        <v>27</v>
      </c>
      <c r="B64" s="2">
        <f>SUM(B59:B63)</f>
        <v>572</v>
      </c>
      <c r="C64" s="72">
        <f>SUM(C59:C63)</f>
        <v>12.360000000000001</v>
      </c>
      <c r="D64" s="72">
        <f>SUM(D59:D63)</f>
        <v>15.26</v>
      </c>
      <c r="E64" s="72">
        <f>SUM(E59:E63)</f>
        <v>114.10000000000001</v>
      </c>
      <c r="F64" s="72">
        <f>SUM(F59:F63)</f>
        <v>605.21</v>
      </c>
      <c r="G64" s="72"/>
      <c r="H64" s="72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</row>
    <row r="65" spans="1:255" x14ac:dyDescent="0.25">
      <c r="A65" s="117" t="s">
        <v>28</v>
      </c>
      <c r="B65" s="118"/>
      <c r="C65" s="118"/>
      <c r="D65" s="118"/>
      <c r="E65" s="118"/>
      <c r="F65" s="118"/>
      <c r="G65" s="118"/>
      <c r="H65" s="119"/>
    </row>
    <row r="66" spans="1:255" ht="9.75" customHeight="1" x14ac:dyDescent="0.25">
      <c r="A66" s="83" t="s">
        <v>118</v>
      </c>
      <c r="B66" s="84" t="s">
        <v>4</v>
      </c>
      <c r="C66" s="85" t="s">
        <v>119</v>
      </c>
      <c r="D66" s="85" t="s">
        <v>120</v>
      </c>
      <c r="E66" s="85" t="s">
        <v>121</v>
      </c>
      <c r="F66" s="85" t="s">
        <v>8</v>
      </c>
      <c r="G66" s="86" t="s">
        <v>9</v>
      </c>
      <c r="H66" s="83" t="s">
        <v>122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  <c r="BD66" s="87"/>
      <c r="BE66" s="87"/>
      <c r="BF66" s="87"/>
      <c r="BG66" s="87"/>
      <c r="BH66" s="87"/>
      <c r="BI66" s="87"/>
      <c r="BJ66" s="87"/>
      <c r="BK66" s="87"/>
      <c r="BL66" s="87"/>
      <c r="BM66" s="87"/>
      <c r="BN66" s="87"/>
      <c r="BO66" s="87"/>
      <c r="BP66" s="87"/>
      <c r="BQ66" s="87"/>
      <c r="BR66" s="87"/>
      <c r="BS66" s="87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87"/>
      <c r="CH66" s="87"/>
      <c r="CI66" s="87"/>
      <c r="CJ66" s="87"/>
      <c r="CK66" s="87"/>
      <c r="CL66" s="87"/>
      <c r="CM66" s="87"/>
      <c r="CN66" s="87"/>
      <c r="CO66" s="87"/>
      <c r="CP66" s="87"/>
      <c r="CQ66" s="87"/>
      <c r="CR66" s="87"/>
      <c r="CS66" s="87"/>
      <c r="CT66" s="87"/>
      <c r="CU66" s="87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X66" s="87"/>
      <c r="FY66" s="87"/>
      <c r="FZ66" s="87"/>
      <c r="GA66" s="87"/>
      <c r="GB66" s="87"/>
      <c r="GC66" s="87"/>
      <c r="GD66" s="87"/>
      <c r="GE66" s="87"/>
      <c r="GF66" s="87"/>
      <c r="GG66" s="87"/>
      <c r="GH66" s="87"/>
      <c r="GI66" s="87"/>
      <c r="GJ66" s="87"/>
      <c r="GK66" s="87"/>
      <c r="GL66" s="87"/>
      <c r="GM66" s="87"/>
      <c r="GN66" s="87"/>
      <c r="GO66" s="87"/>
      <c r="GP66" s="87"/>
      <c r="GQ66" s="87"/>
      <c r="GR66" s="87"/>
      <c r="GS66" s="87"/>
      <c r="GT66" s="87"/>
      <c r="GU66" s="87"/>
      <c r="GV66" s="87"/>
      <c r="GW66" s="87"/>
      <c r="GX66" s="87"/>
      <c r="GY66" s="87"/>
      <c r="GZ66" s="87"/>
      <c r="HA66" s="87"/>
      <c r="HB66" s="87"/>
      <c r="HC66" s="87"/>
      <c r="HD66" s="87"/>
      <c r="HE66" s="87"/>
      <c r="HF66" s="87"/>
      <c r="HG66" s="87"/>
      <c r="HH66" s="87"/>
      <c r="HI66" s="87"/>
      <c r="HJ66" s="87"/>
      <c r="HK66" s="87"/>
      <c r="HL66" s="87"/>
      <c r="HM66" s="87"/>
      <c r="HN66" s="87"/>
      <c r="HO66" s="87"/>
      <c r="HP66" s="87"/>
      <c r="HQ66" s="87"/>
      <c r="HR66" s="87"/>
      <c r="HS66" s="87"/>
      <c r="HT66" s="87"/>
      <c r="HU66" s="87"/>
      <c r="HV66" s="87"/>
      <c r="HW66" s="87"/>
      <c r="HX66" s="87"/>
      <c r="HY66" s="87"/>
      <c r="HZ66" s="87"/>
      <c r="IA66" s="87"/>
      <c r="IB66" s="87"/>
      <c r="IC66" s="87"/>
      <c r="ID66" s="87"/>
      <c r="IE66" s="87"/>
      <c r="IF66" s="87"/>
      <c r="IG66" s="87"/>
      <c r="IH66" s="87"/>
      <c r="II66" s="87"/>
      <c r="IJ66" s="87"/>
      <c r="IK66" s="87"/>
      <c r="IL66" s="87"/>
      <c r="IM66" s="87"/>
      <c r="IN66" s="87"/>
      <c r="IO66" s="87"/>
      <c r="IP66" s="87"/>
      <c r="IQ66" s="87"/>
      <c r="IR66" s="87"/>
      <c r="IS66" s="87"/>
      <c r="IT66" s="87"/>
      <c r="IU66" s="87"/>
    </row>
    <row r="67" spans="1:255" x14ac:dyDescent="0.25">
      <c r="A67" s="112" t="s">
        <v>123</v>
      </c>
      <c r="B67" s="113"/>
      <c r="C67" s="114"/>
      <c r="D67" s="114"/>
      <c r="E67" s="114"/>
      <c r="F67" s="114"/>
      <c r="G67" s="113"/>
      <c r="H67" s="115"/>
    </row>
    <row r="68" spans="1:255" s="75" customFormat="1" x14ac:dyDescent="0.2">
      <c r="A68" s="46" t="s">
        <v>54</v>
      </c>
      <c r="B68" s="33">
        <v>100</v>
      </c>
      <c r="C68" s="47">
        <v>0.94</v>
      </c>
      <c r="D68" s="47">
        <v>10.14</v>
      </c>
      <c r="E68" s="47">
        <v>2.38</v>
      </c>
      <c r="F68" s="47">
        <v>104.9</v>
      </c>
      <c r="G68" s="10" t="s">
        <v>55</v>
      </c>
      <c r="H68" s="35" t="s">
        <v>56</v>
      </c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  <c r="II68" s="6"/>
      <c r="IJ68" s="6"/>
      <c r="IK68" s="6"/>
      <c r="IL68" s="6"/>
      <c r="IM68" s="6"/>
      <c r="IN68" s="6"/>
      <c r="IO68" s="6"/>
      <c r="IP68" s="6"/>
      <c r="IQ68" s="6"/>
      <c r="IR68" s="6"/>
      <c r="IS68" s="6"/>
      <c r="IT68" s="6"/>
      <c r="IU68" s="6"/>
    </row>
    <row r="69" spans="1:255" ht="24" x14ac:dyDescent="0.25">
      <c r="A69" s="18" t="s">
        <v>18</v>
      </c>
      <c r="B69" s="23">
        <v>180</v>
      </c>
      <c r="C69" s="22">
        <v>6.62</v>
      </c>
      <c r="D69" s="22">
        <v>5.42</v>
      </c>
      <c r="E69" s="22">
        <v>31.73</v>
      </c>
      <c r="F69" s="22">
        <v>202.14</v>
      </c>
      <c r="G69" s="20" t="s">
        <v>19</v>
      </c>
      <c r="H69" s="18" t="s">
        <v>20</v>
      </c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5" s="17" customFormat="1" x14ac:dyDescent="0.2">
      <c r="A70" s="107" t="s">
        <v>139</v>
      </c>
      <c r="B70" s="108">
        <v>50</v>
      </c>
      <c r="C70" s="109">
        <v>3.64</v>
      </c>
      <c r="D70" s="109">
        <v>6.26</v>
      </c>
      <c r="E70" s="109">
        <v>21.96</v>
      </c>
      <c r="F70" s="109">
        <v>159</v>
      </c>
      <c r="G70" s="77" t="s">
        <v>140</v>
      </c>
      <c r="H70" s="16" t="s">
        <v>141</v>
      </c>
    </row>
    <row r="71" spans="1:255" x14ac:dyDescent="0.25">
      <c r="A71" s="90" t="s">
        <v>21</v>
      </c>
      <c r="B71" s="91">
        <v>222</v>
      </c>
      <c r="C71" s="92">
        <v>0.13</v>
      </c>
      <c r="D71" s="92">
        <v>0.02</v>
      </c>
      <c r="E71" s="92">
        <v>15.2</v>
      </c>
      <c r="F71" s="92">
        <v>62</v>
      </c>
      <c r="G71" s="91" t="s">
        <v>22</v>
      </c>
      <c r="H71" s="7" t="s">
        <v>23</v>
      </c>
    </row>
    <row r="72" spans="1:255" x14ac:dyDescent="0.25">
      <c r="A72" s="25" t="s">
        <v>41</v>
      </c>
      <c r="B72" s="93">
        <v>20</v>
      </c>
      <c r="C72" s="94">
        <v>1.3</v>
      </c>
      <c r="D72" s="94">
        <v>0.2</v>
      </c>
      <c r="E72" s="94">
        <v>8.6</v>
      </c>
      <c r="F72" s="94">
        <v>43</v>
      </c>
      <c r="G72" s="71" t="s">
        <v>25</v>
      </c>
      <c r="H72" s="18" t="s">
        <v>42</v>
      </c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88"/>
      <c r="AR72" s="88"/>
      <c r="AS72" s="88"/>
      <c r="AT72" s="88"/>
      <c r="AU72" s="88"/>
      <c r="AV72" s="88"/>
      <c r="AW72" s="88"/>
      <c r="AX72" s="88"/>
      <c r="AY72" s="88"/>
      <c r="AZ72" s="88"/>
      <c r="BA72" s="88"/>
      <c r="BB72" s="88"/>
      <c r="BC72" s="88"/>
      <c r="BD72" s="88"/>
      <c r="BE72" s="88"/>
      <c r="BF72" s="88"/>
      <c r="BG72" s="88"/>
      <c r="BH72" s="88"/>
      <c r="BI72" s="88"/>
      <c r="BJ72" s="88"/>
      <c r="BK72" s="88"/>
      <c r="BL72" s="88"/>
      <c r="BM72" s="88"/>
      <c r="BN72" s="88"/>
      <c r="BO72" s="88"/>
      <c r="BP72" s="88"/>
      <c r="BQ72" s="88"/>
      <c r="BR72" s="88"/>
      <c r="BS72" s="88"/>
      <c r="BT72" s="88"/>
      <c r="BU72" s="88"/>
      <c r="BV72" s="88"/>
      <c r="BW72" s="88"/>
      <c r="BX72" s="88"/>
      <c r="BY72" s="88"/>
      <c r="BZ72" s="88"/>
      <c r="CA72" s="88"/>
      <c r="CB72" s="88"/>
      <c r="CC72" s="88"/>
      <c r="CD72" s="88"/>
      <c r="CE72" s="88"/>
      <c r="CF72" s="88"/>
      <c r="CG72" s="88"/>
      <c r="CH72" s="88"/>
      <c r="CI72" s="88"/>
      <c r="CJ72" s="88"/>
      <c r="CK72" s="88"/>
      <c r="CL72" s="88"/>
      <c r="CM72" s="88"/>
      <c r="CN72" s="88"/>
      <c r="CO72" s="88"/>
      <c r="CP72" s="88"/>
      <c r="CQ72" s="88"/>
      <c r="CR72" s="88"/>
      <c r="CS72" s="88"/>
      <c r="CT72" s="88"/>
      <c r="CU72" s="88"/>
      <c r="CV72" s="88"/>
      <c r="CW72" s="88"/>
      <c r="CX72" s="88"/>
      <c r="CY72" s="88"/>
      <c r="CZ72" s="88"/>
      <c r="DA72" s="88"/>
      <c r="DB72" s="88"/>
      <c r="DC72" s="88"/>
      <c r="DD72" s="88"/>
      <c r="DE72" s="88"/>
      <c r="DF72" s="88"/>
      <c r="DG72" s="88"/>
      <c r="DH72" s="88"/>
      <c r="DI72" s="88"/>
      <c r="DJ72" s="88"/>
      <c r="DK72" s="88"/>
      <c r="DL72" s="88"/>
      <c r="DM72" s="88"/>
      <c r="DN72" s="88"/>
      <c r="DO72" s="88"/>
      <c r="DP72" s="88"/>
      <c r="DQ72" s="88"/>
      <c r="DR72" s="88"/>
      <c r="DS72" s="88"/>
      <c r="DT72" s="88"/>
      <c r="DU72" s="88"/>
      <c r="DV72" s="88"/>
      <c r="DW72" s="88"/>
      <c r="DX72" s="88"/>
      <c r="DY72" s="88"/>
      <c r="DZ72" s="88"/>
      <c r="EA72" s="88"/>
      <c r="EB72" s="88"/>
      <c r="EC72" s="88"/>
      <c r="ED72" s="88"/>
      <c r="EE72" s="88"/>
      <c r="EF72" s="88"/>
      <c r="EG72" s="88"/>
      <c r="EH72" s="88"/>
      <c r="EI72" s="88"/>
      <c r="EJ72" s="88"/>
      <c r="EK72" s="88"/>
      <c r="EL72" s="88"/>
      <c r="EM72" s="88"/>
      <c r="EN72" s="88"/>
      <c r="EO72" s="88"/>
      <c r="EP72" s="88"/>
      <c r="EQ72" s="88"/>
      <c r="ER72" s="88"/>
      <c r="ES72" s="88"/>
      <c r="ET72" s="88"/>
      <c r="EU72" s="88"/>
      <c r="EV72" s="88"/>
      <c r="EW72" s="88"/>
      <c r="EX72" s="88"/>
      <c r="EY72" s="88"/>
      <c r="EZ72" s="88"/>
      <c r="FA72" s="88"/>
      <c r="FB72" s="88"/>
      <c r="FC72" s="88"/>
      <c r="FD72" s="88"/>
      <c r="FE72" s="88"/>
      <c r="FF72" s="88"/>
      <c r="FG72" s="88"/>
      <c r="FH72" s="88"/>
      <c r="FI72" s="88"/>
      <c r="FJ72" s="88"/>
      <c r="FK72" s="88"/>
      <c r="FL72" s="88"/>
      <c r="FM72" s="88"/>
      <c r="FN72" s="88"/>
      <c r="FO72" s="88"/>
      <c r="FP72" s="88"/>
      <c r="FQ72" s="88"/>
      <c r="FR72" s="88"/>
      <c r="FS72" s="88"/>
      <c r="FT72" s="88"/>
      <c r="FU72" s="88"/>
      <c r="FV72" s="88"/>
      <c r="FW72" s="88"/>
      <c r="FX72" s="88"/>
      <c r="FY72" s="88"/>
      <c r="FZ72" s="88"/>
      <c r="GA72" s="88"/>
      <c r="GB72" s="88"/>
      <c r="GC72" s="88"/>
      <c r="GD72" s="88"/>
      <c r="GE72" s="88"/>
      <c r="GF72" s="88"/>
      <c r="GG72" s="88"/>
      <c r="GH72" s="88"/>
      <c r="GI72" s="88"/>
      <c r="GJ72" s="88"/>
      <c r="GK72" s="88"/>
      <c r="GL72" s="88"/>
      <c r="GM72" s="88"/>
      <c r="GN72" s="88"/>
      <c r="GO72" s="88"/>
      <c r="GP72" s="88"/>
      <c r="GQ72" s="88"/>
      <c r="GR72" s="88"/>
      <c r="GS72" s="88"/>
      <c r="GT72" s="88"/>
      <c r="GU72" s="88"/>
      <c r="GV72" s="88"/>
      <c r="GW72" s="88"/>
      <c r="GX72" s="88"/>
      <c r="GY72" s="88"/>
      <c r="GZ72" s="88"/>
      <c r="HA72" s="88"/>
      <c r="HB72" s="88"/>
      <c r="HC72" s="88"/>
      <c r="HD72" s="88"/>
      <c r="HE72" s="88"/>
      <c r="HF72" s="88"/>
      <c r="HG72" s="88"/>
      <c r="HH72" s="88"/>
      <c r="HI72" s="88"/>
      <c r="HJ72" s="88"/>
      <c r="HK72" s="88"/>
      <c r="HL72" s="88"/>
      <c r="HM72" s="88"/>
      <c r="HN72" s="88"/>
      <c r="HO72" s="88"/>
      <c r="HP72" s="88"/>
      <c r="HQ72" s="88"/>
      <c r="HR72" s="88"/>
      <c r="HS72" s="88"/>
      <c r="HT72" s="88"/>
      <c r="HU72" s="88"/>
      <c r="HV72" s="88"/>
      <c r="HW72" s="88"/>
      <c r="HX72" s="88"/>
      <c r="HY72" s="88"/>
      <c r="HZ72" s="88"/>
      <c r="IA72" s="88"/>
      <c r="IB72" s="88"/>
      <c r="IC72" s="88"/>
      <c r="ID72" s="88"/>
      <c r="IE72" s="88"/>
      <c r="IF72" s="88"/>
      <c r="IG72" s="88"/>
      <c r="IH72" s="88"/>
      <c r="II72" s="88"/>
      <c r="IJ72" s="88"/>
      <c r="IK72" s="88"/>
      <c r="IL72" s="88"/>
      <c r="IM72" s="88"/>
      <c r="IN72" s="88"/>
      <c r="IO72" s="88"/>
      <c r="IP72" s="88"/>
      <c r="IQ72" s="88"/>
      <c r="IR72" s="88"/>
      <c r="IS72" s="88"/>
      <c r="IT72" s="88"/>
      <c r="IU72" s="88"/>
    </row>
    <row r="73" spans="1:255" x14ac:dyDescent="0.25">
      <c r="A73" s="28" t="s">
        <v>27</v>
      </c>
      <c r="B73" s="2">
        <f>SUM(B68:B72)</f>
        <v>572</v>
      </c>
      <c r="C73" s="72">
        <f>SUM(C68:C72)</f>
        <v>12.630000000000003</v>
      </c>
      <c r="D73" s="72">
        <f>SUM(D68:D72)</f>
        <v>22.04</v>
      </c>
      <c r="E73" s="72">
        <f>SUM(E68:E72)</f>
        <v>79.86999999999999</v>
      </c>
      <c r="F73" s="72">
        <f>SUM(F68:F72)</f>
        <v>571.04</v>
      </c>
      <c r="G73" s="72"/>
      <c r="H73" s="72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  <c r="CU73" s="55"/>
      <c r="CV73" s="55"/>
      <c r="CW73" s="55"/>
      <c r="CX73" s="55"/>
      <c r="CY73" s="55"/>
      <c r="CZ73" s="55"/>
      <c r="DA73" s="55"/>
      <c r="DB73" s="55"/>
      <c r="DC73" s="55"/>
      <c r="DD73" s="55"/>
      <c r="DE73" s="55"/>
      <c r="DF73" s="55"/>
      <c r="DG73" s="55"/>
      <c r="DH73" s="55"/>
      <c r="DI73" s="55"/>
      <c r="DJ73" s="55"/>
      <c r="DK73" s="55"/>
      <c r="DL73" s="55"/>
      <c r="DM73" s="55"/>
      <c r="DN73" s="55"/>
      <c r="DO73" s="55"/>
      <c r="DP73" s="55"/>
      <c r="DQ73" s="55"/>
      <c r="DR73" s="55"/>
      <c r="DS73" s="55"/>
      <c r="DT73" s="55"/>
      <c r="DU73" s="55"/>
      <c r="DV73" s="55"/>
      <c r="DW73" s="55"/>
      <c r="DX73" s="55"/>
      <c r="DY73" s="55"/>
      <c r="DZ73" s="55"/>
      <c r="EA73" s="55"/>
      <c r="EB73" s="55"/>
      <c r="EC73" s="55"/>
      <c r="ED73" s="55"/>
      <c r="EE73" s="55"/>
      <c r="EF73" s="55"/>
      <c r="EG73" s="55"/>
      <c r="EH73" s="55"/>
      <c r="EI73" s="55"/>
      <c r="EJ73" s="55"/>
      <c r="EK73" s="55"/>
      <c r="EL73" s="55"/>
      <c r="EM73" s="55"/>
      <c r="EN73" s="55"/>
      <c r="EO73" s="55"/>
      <c r="EP73" s="55"/>
      <c r="EQ73" s="55"/>
      <c r="ER73" s="55"/>
      <c r="ES73" s="55"/>
      <c r="ET73" s="55"/>
      <c r="EU73" s="55"/>
      <c r="EV73" s="55"/>
      <c r="EW73" s="55"/>
      <c r="EX73" s="55"/>
      <c r="EY73" s="55"/>
      <c r="EZ73" s="55"/>
      <c r="FA73" s="55"/>
      <c r="FB73" s="55"/>
      <c r="FC73" s="55"/>
      <c r="FD73" s="55"/>
      <c r="FE73" s="55"/>
      <c r="FF73" s="55"/>
      <c r="FG73" s="55"/>
      <c r="FH73" s="55"/>
      <c r="FI73" s="55"/>
      <c r="FJ73" s="55"/>
      <c r="FK73" s="55"/>
      <c r="FL73" s="55"/>
      <c r="FM73" s="55"/>
      <c r="FN73" s="55"/>
      <c r="FO73" s="55"/>
      <c r="FP73" s="55"/>
      <c r="FQ73" s="55"/>
      <c r="FR73" s="55"/>
      <c r="FS73" s="55"/>
      <c r="FT73" s="55"/>
      <c r="FU73" s="55"/>
      <c r="FV73" s="55"/>
      <c r="FW73" s="55"/>
      <c r="FX73" s="55"/>
      <c r="FY73" s="55"/>
      <c r="FZ73" s="55"/>
      <c r="GA73" s="55"/>
      <c r="GB73" s="55"/>
      <c r="GC73" s="55"/>
      <c r="GD73" s="55"/>
      <c r="GE73" s="55"/>
      <c r="GF73" s="55"/>
      <c r="GG73" s="55"/>
      <c r="GH73" s="55"/>
      <c r="GI73" s="55"/>
      <c r="GJ73" s="55"/>
      <c r="GK73" s="55"/>
      <c r="GL73" s="55"/>
      <c r="GM73" s="55"/>
      <c r="GN73" s="55"/>
      <c r="GO73" s="55"/>
      <c r="GP73" s="55"/>
      <c r="GQ73" s="55"/>
      <c r="GR73" s="55"/>
      <c r="GS73" s="55"/>
      <c r="GT73" s="55"/>
      <c r="GU73" s="55"/>
      <c r="GV73" s="55"/>
      <c r="GW73" s="55"/>
      <c r="GX73" s="55"/>
      <c r="GY73" s="55"/>
      <c r="GZ73" s="55"/>
      <c r="HA73" s="55"/>
      <c r="HB73" s="55"/>
      <c r="HC73" s="55"/>
      <c r="HD73" s="55"/>
      <c r="HE73" s="55"/>
      <c r="HF73" s="55"/>
      <c r="HG73" s="55"/>
      <c r="HH73" s="55"/>
      <c r="HI73" s="55"/>
      <c r="HJ73" s="55"/>
      <c r="HK73" s="55"/>
      <c r="HL73" s="55"/>
      <c r="HM73" s="55"/>
      <c r="HN73" s="55"/>
      <c r="HO73" s="55"/>
      <c r="HP73" s="55"/>
      <c r="HQ73" s="55"/>
      <c r="HR73" s="55"/>
      <c r="HS73" s="55"/>
      <c r="HT73" s="55"/>
      <c r="HU73" s="55"/>
      <c r="HV73" s="55"/>
      <c r="HW73" s="55"/>
      <c r="HX73" s="55"/>
      <c r="HY73" s="55"/>
      <c r="HZ73" s="55"/>
      <c r="IA73" s="55"/>
      <c r="IB73" s="55"/>
      <c r="IC73" s="55"/>
      <c r="ID73" s="55"/>
      <c r="IE73" s="55"/>
      <c r="IF73" s="55"/>
      <c r="IG73" s="55"/>
      <c r="IH73" s="55"/>
      <c r="II73" s="55"/>
      <c r="IJ73" s="55"/>
      <c r="IK73" s="55"/>
      <c r="IL73" s="55"/>
      <c r="IM73" s="55"/>
      <c r="IN73" s="55"/>
      <c r="IO73" s="55"/>
      <c r="IP73" s="55"/>
      <c r="IQ73" s="55"/>
      <c r="IR73" s="55"/>
      <c r="IS73" s="55"/>
      <c r="IT73" s="55"/>
      <c r="IU73" s="55"/>
    </row>
    <row r="74" spans="1:255" x14ac:dyDescent="0.25">
      <c r="A74" s="117" t="s">
        <v>43</v>
      </c>
      <c r="B74" s="118"/>
      <c r="C74" s="118"/>
      <c r="D74" s="118"/>
      <c r="E74" s="118"/>
      <c r="F74" s="118"/>
      <c r="G74" s="118"/>
      <c r="H74" s="119"/>
    </row>
    <row r="75" spans="1:255" ht="9" customHeight="1" x14ac:dyDescent="0.25">
      <c r="A75" s="83" t="s">
        <v>118</v>
      </c>
      <c r="B75" s="84" t="s">
        <v>4</v>
      </c>
      <c r="C75" s="85" t="s">
        <v>119</v>
      </c>
      <c r="D75" s="85" t="s">
        <v>120</v>
      </c>
      <c r="E75" s="85" t="s">
        <v>121</v>
      </c>
      <c r="F75" s="85" t="s">
        <v>8</v>
      </c>
      <c r="G75" s="86" t="s">
        <v>9</v>
      </c>
      <c r="H75" s="83" t="s">
        <v>122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  <c r="BD75" s="87"/>
      <c r="BE75" s="87"/>
      <c r="BF75" s="87"/>
      <c r="BG75" s="87"/>
      <c r="BH75" s="87"/>
      <c r="BI75" s="87"/>
      <c r="BJ75" s="87"/>
      <c r="BK75" s="87"/>
      <c r="BL75" s="87"/>
      <c r="BM75" s="87"/>
      <c r="BN75" s="87"/>
      <c r="BO75" s="87"/>
      <c r="BP75" s="87"/>
      <c r="BQ75" s="87"/>
      <c r="BR75" s="87"/>
      <c r="BS75" s="87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87"/>
      <c r="CH75" s="87"/>
      <c r="CI75" s="87"/>
      <c r="CJ75" s="87"/>
      <c r="CK75" s="87"/>
      <c r="CL75" s="87"/>
      <c r="CM75" s="87"/>
      <c r="CN75" s="87"/>
      <c r="CO75" s="87"/>
      <c r="CP75" s="87"/>
      <c r="CQ75" s="87"/>
      <c r="CR75" s="87"/>
      <c r="CS75" s="87"/>
      <c r="CT75" s="87"/>
      <c r="CU75" s="87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X75" s="87"/>
      <c r="FY75" s="87"/>
      <c r="FZ75" s="87"/>
      <c r="GA75" s="87"/>
      <c r="GB75" s="87"/>
      <c r="GC75" s="87"/>
      <c r="GD75" s="87"/>
      <c r="GE75" s="87"/>
      <c r="GF75" s="87"/>
      <c r="GG75" s="87"/>
      <c r="GH75" s="87"/>
      <c r="GI75" s="87"/>
      <c r="GJ75" s="87"/>
      <c r="GK75" s="87"/>
      <c r="GL75" s="87"/>
      <c r="GM75" s="87"/>
      <c r="GN75" s="87"/>
      <c r="GO75" s="87"/>
      <c r="GP75" s="87"/>
      <c r="GQ75" s="87"/>
      <c r="GR75" s="87"/>
      <c r="GS75" s="87"/>
      <c r="GT75" s="87"/>
      <c r="GU75" s="87"/>
      <c r="GV75" s="87"/>
      <c r="GW75" s="87"/>
      <c r="GX75" s="87"/>
      <c r="GY75" s="87"/>
      <c r="GZ75" s="87"/>
      <c r="HA75" s="87"/>
      <c r="HB75" s="87"/>
      <c r="HC75" s="87"/>
      <c r="HD75" s="87"/>
      <c r="HE75" s="87"/>
      <c r="HF75" s="87"/>
      <c r="HG75" s="87"/>
      <c r="HH75" s="87"/>
      <c r="HI75" s="87"/>
      <c r="HJ75" s="87"/>
      <c r="HK75" s="87"/>
      <c r="HL75" s="87"/>
      <c r="HM75" s="87"/>
      <c r="HN75" s="87"/>
      <c r="HO75" s="87"/>
      <c r="HP75" s="87"/>
      <c r="HQ75" s="87"/>
      <c r="HR75" s="87"/>
      <c r="HS75" s="87"/>
      <c r="HT75" s="87"/>
      <c r="HU75" s="87"/>
      <c r="HV75" s="87"/>
      <c r="HW75" s="87"/>
      <c r="HX75" s="87"/>
      <c r="HY75" s="87"/>
      <c r="HZ75" s="87"/>
      <c r="IA75" s="87"/>
      <c r="IB75" s="87"/>
      <c r="IC75" s="87"/>
      <c r="ID75" s="87"/>
      <c r="IE75" s="87"/>
      <c r="IF75" s="87"/>
      <c r="IG75" s="87"/>
      <c r="IH75" s="87"/>
      <c r="II75" s="87"/>
      <c r="IJ75" s="87"/>
      <c r="IK75" s="87"/>
      <c r="IL75" s="87"/>
      <c r="IM75" s="87"/>
      <c r="IN75" s="87"/>
      <c r="IO75" s="87"/>
      <c r="IP75" s="87"/>
      <c r="IQ75" s="87"/>
      <c r="IR75" s="87"/>
      <c r="IS75" s="87"/>
      <c r="IT75" s="87"/>
      <c r="IU75" s="87"/>
    </row>
    <row r="76" spans="1:255" x14ac:dyDescent="0.25">
      <c r="A76" s="112" t="s">
        <v>123</v>
      </c>
      <c r="B76" s="113"/>
      <c r="C76" s="114"/>
      <c r="D76" s="114"/>
      <c r="E76" s="114"/>
      <c r="F76" s="114"/>
      <c r="G76" s="113"/>
      <c r="H76" s="115"/>
    </row>
    <row r="77" spans="1:255" x14ac:dyDescent="0.2">
      <c r="A77" s="7" t="s">
        <v>67</v>
      </c>
      <c r="B77" s="8">
        <v>50</v>
      </c>
      <c r="C77" s="9">
        <v>0.35</v>
      </c>
      <c r="D77" s="9">
        <v>0.05</v>
      </c>
      <c r="E77" s="9">
        <v>0.95</v>
      </c>
      <c r="F77" s="9">
        <v>6</v>
      </c>
      <c r="G77" s="10" t="s">
        <v>68</v>
      </c>
      <c r="H77" s="39" t="s">
        <v>46</v>
      </c>
    </row>
    <row r="78" spans="1:255" x14ac:dyDescent="0.25">
      <c r="A78" s="62" t="s">
        <v>50</v>
      </c>
      <c r="B78" s="8">
        <v>180</v>
      </c>
      <c r="C78" s="94">
        <v>3.67</v>
      </c>
      <c r="D78" s="94">
        <v>5.76</v>
      </c>
      <c r="E78" s="94">
        <v>24.53</v>
      </c>
      <c r="F78" s="94">
        <v>164.7</v>
      </c>
      <c r="G78" s="100" t="s">
        <v>51</v>
      </c>
      <c r="H78" s="62" t="s">
        <v>52</v>
      </c>
    </row>
    <row r="79" spans="1:255" s="17" customFormat="1" x14ac:dyDescent="0.2">
      <c r="A79" s="107" t="s">
        <v>35</v>
      </c>
      <c r="B79" s="110">
        <v>50</v>
      </c>
      <c r="C79" s="9">
        <v>3.5</v>
      </c>
      <c r="D79" s="9">
        <v>2.8</v>
      </c>
      <c r="E79" s="9">
        <v>15.1</v>
      </c>
      <c r="F79" s="9">
        <v>102.4</v>
      </c>
      <c r="G79" s="111" t="s">
        <v>36</v>
      </c>
      <c r="H79" s="16" t="s">
        <v>37</v>
      </c>
    </row>
    <row r="80" spans="1:255" x14ac:dyDescent="0.25">
      <c r="A80" s="90" t="s">
        <v>21</v>
      </c>
      <c r="B80" s="91">
        <v>222</v>
      </c>
      <c r="C80" s="92">
        <v>0.13</v>
      </c>
      <c r="D80" s="92">
        <v>0.02</v>
      </c>
      <c r="E80" s="92">
        <v>15.2</v>
      </c>
      <c r="F80" s="92">
        <v>62</v>
      </c>
      <c r="G80" s="91" t="s">
        <v>22</v>
      </c>
      <c r="H80" s="7" t="s">
        <v>23</v>
      </c>
    </row>
    <row r="81" spans="1:255" x14ac:dyDescent="0.25">
      <c r="A81" s="25" t="s">
        <v>126</v>
      </c>
      <c r="B81" s="26">
        <v>20</v>
      </c>
      <c r="C81" s="41">
        <v>1.6</v>
      </c>
      <c r="D81" s="41">
        <v>0.2</v>
      </c>
      <c r="E81" s="41">
        <v>10.199999999999999</v>
      </c>
      <c r="F81" s="41">
        <v>50</v>
      </c>
      <c r="G81" s="20" t="s">
        <v>25</v>
      </c>
      <c r="H81" s="27" t="s">
        <v>26</v>
      </c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  <c r="AO81" s="88"/>
      <c r="AP81" s="88"/>
      <c r="AQ81" s="88"/>
      <c r="AR81" s="88"/>
      <c r="AS81" s="88"/>
      <c r="AT81" s="88"/>
      <c r="AU81" s="88"/>
      <c r="AV81" s="88"/>
      <c r="AW81" s="88"/>
      <c r="AX81" s="88"/>
      <c r="AY81" s="88"/>
      <c r="AZ81" s="88"/>
      <c r="BA81" s="88"/>
      <c r="BB81" s="88"/>
      <c r="BC81" s="88"/>
      <c r="BD81" s="88"/>
      <c r="BE81" s="88"/>
      <c r="BF81" s="88"/>
      <c r="BG81" s="88"/>
      <c r="BH81" s="88"/>
      <c r="BI81" s="88"/>
      <c r="BJ81" s="88"/>
      <c r="BK81" s="88"/>
      <c r="BL81" s="88"/>
      <c r="BM81" s="88"/>
      <c r="BN81" s="88"/>
      <c r="BO81" s="88"/>
      <c r="BP81" s="88"/>
      <c r="BQ81" s="88"/>
      <c r="BR81" s="88"/>
      <c r="BS81" s="88"/>
      <c r="BT81" s="88"/>
      <c r="BU81" s="88"/>
      <c r="BV81" s="88"/>
      <c r="BW81" s="88"/>
      <c r="BX81" s="88"/>
      <c r="BY81" s="88"/>
      <c r="BZ81" s="88"/>
      <c r="CA81" s="88"/>
      <c r="CB81" s="88"/>
      <c r="CC81" s="88"/>
      <c r="CD81" s="88"/>
      <c r="CE81" s="88"/>
      <c r="CF81" s="88"/>
      <c r="CG81" s="88"/>
      <c r="CH81" s="88"/>
      <c r="CI81" s="88"/>
      <c r="CJ81" s="88"/>
      <c r="CK81" s="88"/>
      <c r="CL81" s="88"/>
      <c r="CM81" s="88"/>
      <c r="CN81" s="88"/>
      <c r="CO81" s="88"/>
      <c r="CP81" s="88"/>
      <c r="CQ81" s="88"/>
      <c r="CR81" s="88"/>
      <c r="CS81" s="88"/>
      <c r="CT81" s="88"/>
      <c r="CU81" s="88"/>
      <c r="CV81" s="88"/>
      <c r="CW81" s="88"/>
      <c r="CX81" s="88"/>
      <c r="CY81" s="88"/>
      <c r="CZ81" s="88"/>
      <c r="DA81" s="88"/>
      <c r="DB81" s="88"/>
      <c r="DC81" s="88"/>
      <c r="DD81" s="88"/>
      <c r="DE81" s="88"/>
      <c r="DF81" s="88"/>
      <c r="DG81" s="88"/>
      <c r="DH81" s="88"/>
      <c r="DI81" s="88"/>
      <c r="DJ81" s="88"/>
      <c r="DK81" s="88"/>
      <c r="DL81" s="88"/>
      <c r="DM81" s="88"/>
      <c r="DN81" s="88"/>
      <c r="DO81" s="88"/>
      <c r="DP81" s="88"/>
      <c r="DQ81" s="88"/>
      <c r="DR81" s="88"/>
      <c r="DS81" s="88"/>
      <c r="DT81" s="88"/>
      <c r="DU81" s="88"/>
      <c r="DV81" s="88"/>
      <c r="DW81" s="88"/>
      <c r="DX81" s="88"/>
      <c r="DY81" s="88"/>
      <c r="DZ81" s="88"/>
      <c r="EA81" s="88"/>
      <c r="EB81" s="88"/>
      <c r="EC81" s="88"/>
      <c r="ED81" s="88"/>
      <c r="EE81" s="88"/>
      <c r="EF81" s="88"/>
      <c r="EG81" s="88"/>
      <c r="EH81" s="88"/>
      <c r="EI81" s="88"/>
      <c r="EJ81" s="88"/>
      <c r="EK81" s="88"/>
      <c r="EL81" s="88"/>
      <c r="EM81" s="88"/>
      <c r="EN81" s="88"/>
      <c r="EO81" s="88"/>
      <c r="EP81" s="88"/>
      <c r="EQ81" s="88"/>
      <c r="ER81" s="88"/>
      <c r="ES81" s="88"/>
      <c r="ET81" s="88"/>
      <c r="EU81" s="88"/>
      <c r="EV81" s="88"/>
      <c r="EW81" s="88"/>
      <c r="EX81" s="88"/>
      <c r="EY81" s="88"/>
      <c r="EZ81" s="88"/>
      <c r="FA81" s="88"/>
      <c r="FB81" s="88"/>
      <c r="FC81" s="88"/>
      <c r="FD81" s="88"/>
      <c r="FE81" s="88"/>
      <c r="FF81" s="88"/>
      <c r="FG81" s="88"/>
      <c r="FH81" s="88"/>
      <c r="FI81" s="88"/>
      <c r="FJ81" s="88"/>
      <c r="FK81" s="88"/>
      <c r="FL81" s="88"/>
      <c r="FM81" s="88"/>
      <c r="FN81" s="88"/>
      <c r="FO81" s="88"/>
      <c r="FP81" s="88"/>
      <c r="FQ81" s="88"/>
      <c r="FR81" s="88"/>
      <c r="FS81" s="88"/>
      <c r="FT81" s="88"/>
      <c r="FU81" s="88"/>
      <c r="FV81" s="88"/>
      <c r="FW81" s="88"/>
      <c r="FX81" s="88"/>
      <c r="FY81" s="88"/>
      <c r="FZ81" s="88"/>
      <c r="GA81" s="88"/>
      <c r="GB81" s="88"/>
      <c r="GC81" s="88"/>
      <c r="GD81" s="88"/>
      <c r="GE81" s="88"/>
      <c r="GF81" s="88"/>
      <c r="GG81" s="88"/>
      <c r="GH81" s="88"/>
      <c r="GI81" s="88"/>
      <c r="GJ81" s="88"/>
      <c r="GK81" s="88"/>
      <c r="GL81" s="88"/>
      <c r="GM81" s="88"/>
      <c r="GN81" s="88"/>
      <c r="GO81" s="88"/>
      <c r="GP81" s="88"/>
      <c r="GQ81" s="88"/>
      <c r="GR81" s="88"/>
      <c r="GS81" s="88"/>
      <c r="GT81" s="88"/>
      <c r="GU81" s="88"/>
      <c r="GV81" s="88"/>
      <c r="GW81" s="88"/>
      <c r="GX81" s="88"/>
      <c r="GY81" s="88"/>
      <c r="GZ81" s="88"/>
      <c r="HA81" s="88"/>
      <c r="HB81" s="88"/>
      <c r="HC81" s="88"/>
      <c r="HD81" s="88"/>
      <c r="HE81" s="88"/>
      <c r="HF81" s="88"/>
      <c r="HG81" s="88"/>
      <c r="HH81" s="88"/>
      <c r="HI81" s="88"/>
      <c r="HJ81" s="88"/>
      <c r="HK81" s="88"/>
      <c r="HL81" s="88"/>
      <c r="HM81" s="88"/>
      <c r="HN81" s="88"/>
      <c r="HO81" s="88"/>
      <c r="HP81" s="88"/>
      <c r="HQ81" s="88"/>
      <c r="HR81" s="88"/>
      <c r="HS81" s="88"/>
      <c r="HT81" s="88"/>
      <c r="HU81" s="88"/>
      <c r="HV81" s="88"/>
      <c r="HW81" s="88"/>
      <c r="HX81" s="88"/>
      <c r="HY81" s="88"/>
      <c r="HZ81" s="88"/>
      <c r="IA81" s="88"/>
      <c r="IB81" s="88"/>
      <c r="IC81" s="88"/>
      <c r="ID81" s="88"/>
      <c r="IE81" s="88"/>
      <c r="IF81" s="88"/>
      <c r="IG81" s="88"/>
      <c r="IH81" s="88"/>
      <c r="II81" s="88"/>
      <c r="IJ81" s="88"/>
      <c r="IK81" s="88"/>
      <c r="IL81" s="88"/>
      <c r="IM81" s="88"/>
      <c r="IN81" s="88"/>
      <c r="IO81" s="88"/>
      <c r="IP81" s="88"/>
      <c r="IQ81" s="88"/>
      <c r="IR81" s="88"/>
      <c r="IS81" s="88"/>
      <c r="IT81" s="88"/>
      <c r="IU81" s="88"/>
    </row>
    <row r="82" spans="1:255" x14ac:dyDescent="0.25">
      <c r="A82" s="28" t="s">
        <v>27</v>
      </c>
      <c r="B82" s="2">
        <f>SUM(B77:B81)</f>
        <v>522</v>
      </c>
      <c r="C82" s="72">
        <f>SUM(C77:C81)</f>
        <v>9.25</v>
      </c>
      <c r="D82" s="72">
        <f>SUM(D77:D81)</f>
        <v>8.8299999999999983</v>
      </c>
      <c r="E82" s="72">
        <f>SUM(E77:E81)</f>
        <v>65.98</v>
      </c>
      <c r="F82" s="72">
        <f>SUM(F77:F81)</f>
        <v>385.1</v>
      </c>
      <c r="G82" s="72"/>
      <c r="H82" s="72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  <c r="CU82" s="55"/>
      <c r="CV82" s="55"/>
      <c r="CW82" s="55"/>
      <c r="CX82" s="55"/>
      <c r="CY82" s="55"/>
      <c r="CZ82" s="55"/>
      <c r="DA82" s="55"/>
      <c r="DB82" s="55"/>
      <c r="DC82" s="55"/>
      <c r="DD82" s="55"/>
      <c r="DE82" s="55"/>
      <c r="DF82" s="55"/>
      <c r="DG82" s="55"/>
      <c r="DH82" s="55"/>
      <c r="DI82" s="55"/>
      <c r="DJ82" s="55"/>
      <c r="DK82" s="55"/>
      <c r="DL82" s="55"/>
      <c r="DM82" s="55"/>
      <c r="DN82" s="55"/>
      <c r="DO82" s="55"/>
      <c r="DP82" s="55"/>
      <c r="DQ82" s="55"/>
      <c r="DR82" s="55"/>
      <c r="DS82" s="55"/>
      <c r="DT82" s="55"/>
      <c r="DU82" s="55"/>
      <c r="DV82" s="55"/>
      <c r="DW82" s="55"/>
      <c r="DX82" s="55"/>
      <c r="DY82" s="55"/>
      <c r="DZ82" s="55"/>
      <c r="EA82" s="55"/>
      <c r="EB82" s="55"/>
      <c r="EC82" s="55"/>
      <c r="ED82" s="55"/>
      <c r="EE82" s="55"/>
      <c r="EF82" s="55"/>
      <c r="EG82" s="55"/>
      <c r="EH82" s="55"/>
      <c r="EI82" s="55"/>
      <c r="EJ82" s="55"/>
      <c r="EK82" s="55"/>
      <c r="EL82" s="55"/>
      <c r="EM82" s="55"/>
      <c r="EN82" s="55"/>
      <c r="EO82" s="55"/>
      <c r="EP82" s="55"/>
      <c r="EQ82" s="55"/>
      <c r="ER82" s="55"/>
      <c r="ES82" s="55"/>
      <c r="ET82" s="55"/>
      <c r="EU82" s="55"/>
      <c r="EV82" s="55"/>
      <c r="EW82" s="55"/>
      <c r="EX82" s="55"/>
      <c r="EY82" s="55"/>
      <c r="EZ82" s="55"/>
      <c r="FA82" s="55"/>
      <c r="FB82" s="55"/>
      <c r="FC82" s="55"/>
      <c r="FD82" s="55"/>
      <c r="FE82" s="55"/>
      <c r="FF82" s="55"/>
      <c r="FG82" s="55"/>
      <c r="FH82" s="55"/>
      <c r="FI82" s="55"/>
      <c r="FJ82" s="55"/>
      <c r="FK82" s="55"/>
      <c r="FL82" s="55"/>
      <c r="FM82" s="55"/>
      <c r="FN82" s="55"/>
      <c r="FO82" s="55"/>
      <c r="FP82" s="55"/>
      <c r="FQ82" s="55"/>
      <c r="FR82" s="55"/>
      <c r="FS82" s="55"/>
      <c r="FT82" s="55"/>
      <c r="FU82" s="55"/>
      <c r="FV82" s="55"/>
      <c r="FW82" s="55"/>
      <c r="FX82" s="55"/>
      <c r="FY82" s="55"/>
      <c r="FZ82" s="55"/>
      <c r="GA82" s="55"/>
      <c r="GB82" s="55"/>
      <c r="GC82" s="55"/>
      <c r="GD82" s="55"/>
      <c r="GE82" s="55"/>
      <c r="GF82" s="55"/>
      <c r="GG82" s="55"/>
      <c r="GH82" s="55"/>
      <c r="GI82" s="55"/>
      <c r="GJ82" s="55"/>
      <c r="GK82" s="55"/>
      <c r="GL82" s="55"/>
      <c r="GM82" s="55"/>
      <c r="GN82" s="55"/>
      <c r="GO82" s="55"/>
      <c r="GP82" s="55"/>
      <c r="GQ82" s="55"/>
      <c r="GR82" s="55"/>
      <c r="GS82" s="55"/>
      <c r="GT82" s="55"/>
      <c r="GU82" s="55"/>
      <c r="GV82" s="55"/>
      <c r="GW82" s="55"/>
      <c r="GX82" s="55"/>
      <c r="GY82" s="55"/>
      <c r="GZ82" s="55"/>
      <c r="HA82" s="55"/>
      <c r="HB82" s="55"/>
      <c r="HC82" s="55"/>
      <c r="HD82" s="55"/>
      <c r="HE82" s="55"/>
      <c r="HF82" s="55"/>
      <c r="HG82" s="55"/>
      <c r="HH82" s="55"/>
      <c r="HI82" s="55"/>
      <c r="HJ82" s="55"/>
      <c r="HK82" s="55"/>
      <c r="HL82" s="55"/>
      <c r="HM82" s="55"/>
      <c r="HN82" s="55"/>
      <c r="HO82" s="55"/>
      <c r="HP82" s="55"/>
      <c r="HQ82" s="55"/>
      <c r="HR82" s="55"/>
      <c r="HS82" s="55"/>
      <c r="HT82" s="55"/>
      <c r="HU82" s="55"/>
      <c r="HV82" s="55"/>
      <c r="HW82" s="55"/>
      <c r="HX82" s="55"/>
      <c r="HY82" s="55"/>
      <c r="HZ82" s="55"/>
      <c r="IA82" s="55"/>
      <c r="IB82" s="55"/>
      <c r="IC82" s="55"/>
      <c r="ID82" s="55"/>
      <c r="IE82" s="55"/>
      <c r="IF82" s="55"/>
      <c r="IG82" s="55"/>
      <c r="IH82" s="55"/>
      <c r="II82" s="55"/>
      <c r="IJ82" s="55"/>
      <c r="IK82" s="55"/>
      <c r="IL82" s="55"/>
      <c r="IM82" s="55"/>
      <c r="IN82" s="55"/>
      <c r="IO82" s="55"/>
      <c r="IP82" s="55"/>
      <c r="IQ82" s="55"/>
      <c r="IR82" s="55"/>
      <c r="IS82" s="55"/>
      <c r="IT82" s="55"/>
      <c r="IU82" s="55"/>
    </row>
    <row r="83" spans="1:255" x14ac:dyDescent="0.25">
      <c r="A83" s="117" t="s">
        <v>53</v>
      </c>
      <c r="B83" s="118"/>
      <c r="C83" s="118"/>
      <c r="D83" s="118"/>
      <c r="E83" s="118"/>
      <c r="F83" s="118"/>
      <c r="G83" s="118"/>
      <c r="H83" s="119"/>
    </row>
    <row r="84" spans="1:255" ht="11.25" customHeight="1" x14ac:dyDescent="0.25">
      <c r="A84" s="83" t="s">
        <v>118</v>
      </c>
      <c r="B84" s="84" t="s">
        <v>4</v>
      </c>
      <c r="C84" s="85" t="s">
        <v>119</v>
      </c>
      <c r="D84" s="85" t="s">
        <v>120</v>
      </c>
      <c r="E84" s="85" t="s">
        <v>121</v>
      </c>
      <c r="F84" s="85" t="s">
        <v>8</v>
      </c>
      <c r="G84" s="86" t="s">
        <v>9</v>
      </c>
      <c r="H84" s="83" t="s">
        <v>122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  <c r="BD84" s="87"/>
      <c r="BE84" s="87"/>
      <c r="BF84" s="87"/>
      <c r="BG84" s="87"/>
      <c r="BH84" s="87"/>
      <c r="BI84" s="87"/>
      <c r="BJ84" s="87"/>
      <c r="BK84" s="87"/>
      <c r="BL84" s="87"/>
      <c r="BM84" s="87"/>
      <c r="BN84" s="87"/>
      <c r="BO84" s="87"/>
      <c r="BP84" s="87"/>
      <c r="BQ84" s="87"/>
      <c r="BR84" s="87"/>
      <c r="BS84" s="87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87"/>
      <c r="CH84" s="87"/>
      <c r="CI84" s="87"/>
      <c r="CJ84" s="87"/>
      <c r="CK84" s="87"/>
      <c r="CL84" s="87"/>
      <c r="CM84" s="87"/>
      <c r="CN84" s="87"/>
      <c r="CO84" s="87"/>
      <c r="CP84" s="87"/>
      <c r="CQ84" s="87"/>
      <c r="CR84" s="87"/>
      <c r="CS84" s="87"/>
      <c r="CT84" s="87"/>
      <c r="CU84" s="87"/>
      <c r="CV84" s="87"/>
      <c r="CW84" s="87"/>
      <c r="CX84" s="87"/>
      <c r="CY84" s="87"/>
      <c r="CZ84" s="87"/>
      <c r="DA84" s="87"/>
      <c r="DB84" s="87"/>
      <c r="DC84" s="87"/>
      <c r="DD84" s="87"/>
      <c r="DE84" s="87"/>
      <c r="DF84" s="87"/>
      <c r="DG84" s="87"/>
      <c r="DH84" s="87"/>
      <c r="DI84" s="87"/>
      <c r="DJ84" s="87"/>
      <c r="DK84" s="87"/>
      <c r="DL84" s="87"/>
      <c r="DM84" s="87"/>
      <c r="DN84" s="87"/>
      <c r="DO84" s="87"/>
      <c r="DP84" s="87"/>
      <c r="DQ84" s="87"/>
      <c r="DR84" s="87"/>
      <c r="DS84" s="87"/>
      <c r="DT84" s="87"/>
      <c r="DU84" s="87"/>
      <c r="DV84" s="87"/>
      <c r="DW84" s="87"/>
      <c r="DX84" s="87"/>
      <c r="DY84" s="87"/>
      <c r="DZ84" s="87"/>
      <c r="EA84" s="87"/>
      <c r="EB84" s="87"/>
      <c r="EC84" s="87"/>
      <c r="ED84" s="87"/>
      <c r="EE84" s="87"/>
      <c r="EF84" s="87"/>
      <c r="EG84" s="87"/>
      <c r="EH84" s="87"/>
      <c r="EI84" s="87"/>
      <c r="EJ84" s="87"/>
      <c r="EK84" s="87"/>
      <c r="EL84" s="87"/>
      <c r="EM84" s="87"/>
      <c r="EN84" s="87"/>
      <c r="EO84" s="87"/>
      <c r="EP84" s="87"/>
      <c r="EQ84" s="87"/>
      <c r="ER84" s="87"/>
      <c r="ES84" s="87"/>
      <c r="ET84" s="87"/>
      <c r="EU84" s="87"/>
      <c r="EV84" s="87"/>
      <c r="EW84" s="87"/>
      <c r="EX84" s="87"/>
      <c r="EY84" s="87"/>
      <c r="EZ84" s="87"/>
      <c r="FA84" s="87"/>
      <c r="FB84" s="87"/>
      <c r="FC84" s="87"/>
      <c r="FD84" s="87"/>
      <c r="FE84" s="87"/>
      <c r="FF84" s="87"/>
      <c r="FG84" s="87"/>
      <c r="FH84" s="87"/>
      <c r="FI84" s="87"/>
      <c r="FJ84" s="87"/>
      <c r="FK84" s="87"/>
      <c r="FL84" s="87"/>
      <c r="FM84" s="87"/>
      <c r="FN84" s="87"/>
      <c r="FO84" s="87"/>
      <c r="FP84" s="87"/>
      <c r="FQ84" s="87"/>
      <c r="FR84" s="87"/>
      <c r="FS84" s="87"/>
      <c r="FT84" s="87"/>
      <c r="FU84" s="87"/>
      <c r="FV84" s="87"/>
      <c r="FW84" s="87"/>
      <c r="FX84" s="87"/>
      <c r="FY84" s="87"/>
      <c r="FZ84" s="87"/>
      <c r="GA84" s="87"/>
      <c r="GB84" s="87"/>
      <c r="GC84" s="87"/>
      <c r="GD84" s="87"/>
      <c r="GE84" s="87"/>
      <c r="GF84" s="87"/>
      <c r="GG84" s="87"/>
      <c r="GH84" s="87"/>
      <c r="GI84" s="87"/>
      <c r="GJ84" s="87"/>
      <c r="GK84" s="87"/>
      <c r="GL84" s="87"/>
      <c r="GM84" s="87"/>
      <c r="GN84" s="87"/>
      <c r="GO84" s="87"/>
      <c r="GP84" s="87"/>
      <c r="GQ84" s="87"/>
      <c r="GR84" s="87"/>
      <c r="GS84" s="87"/>
      <c r="GT84" s="87"/>
      <c r="GU84" s="87"/>
      <c r="GV84" s="87"/>
      <c r="GW84" s="87"/>
      <c r="GX84" s="87"/>
      <c r="GY84" s="87"/>
      <c r="GZ84" s="87"/>
      <c r="HA84" s="87"/>
      <c r="HB84" s="87"/>
      <c r="HC84" s="87"/>
      <c r="HD84" s="87"/>
      <c r="HE84" s="87"/>
      <c r="HF84" s="87"/>
      <c r="HG84" s="87"/>
      <c r="HH84" s="87"/>
      <c r="HI84" s="87"/>
      <c r="HJ84" s="87"/>
      <c r="HK84" s="87"/>
      <c r="HL84" s="87"/>
      <c r="HM84" s="87"/>
      <c r="HN84" s="87"/>
      <c r="HO84" s="87"/>
      <c r="HP84" s="87"/>
      <c r="HQ84" s="87"/>
      <c r="HR84" s="87"/>
      <c r="HS84" s="87"/>
      <c r="HT84" s="87"/>
      <c r="HU84" s="87"/>
      <c r="HV84" s="87"/>
      <c r="HW84" s="87"/>
      <c r="HX84" s="87"/>
      <c r="HY84" s="87"/>
      <c r="HZ84" s="87"/>
      <c r="IA84" s="87"/>
      <c r="IB84" s="87"/>
      <c r="IC84" s="87"/>
      <c r="ID84" s="87"/>
      <c r="IE84" s="87"/>
      <c r="IF84" s="87"/>
      <c r="IG84" s="87"/>
      <c r="IH84" s="87"/>
      <c r="II84" s="87"/>
      <c r="IJ84" s="87"/>
      <c r="IK84" s="87"/>
      <c r="IL84" s="87"/>
      <c r="IM84" s="87"/>
      <c r="IN84" s="87"/>
      <c r="IO84" s="87"/>
      <c r="IP84" s="87"/>
      <c r="IQ84" s="87"/>
      <c r="IR84" s="87"/>
      <c r="IS84" s="87"/>
      <c r="IT84" s="87"/>
      <c r="IU84" s="87"/>
    </row>
    <row r="85" spans="1:255" x14ac:dyDescent="0.25">
      <c r="A85" s="112" t="s">
        <v>123</v>
      </c>
      <c r="B85" s="113"/>
      <c r="C85" s="114"/>
      <c r="D85" s="114"/>
      <c r="E85" s="114"/>
      <c r="F85" s="114"/>
      <c r="G85" s="113"/>
      <c r="H85" s="115"/>
    </row>
    <row r="86" spans="1:255" ht="12.75" customHeight="1" x14ac:dyDescent="0.2">
      <c r="A86" s="31" t="s">
        <v>29</v>
      </c>
      <c r="B86" s="33">
        <v>70</v>
      </c>
      <c r="C86" s="9">
        <v>2.99</v>
      </c>
      <c r="D86" s="9">
        <v>10</v>
      </c>
      <c r="E86" s="9">
        <v>2.15</v>
      </c>
      <c r="F86" s="9">
        <v>110.46</v>
      </c>
      <c r="G86" s="99" t="s">
        <v>30</v>
      </c>
      <c r="H86" s="35" t="s">
        <v>31</v>
      </c>
    </row>
    <row r="87" spans="1:255" x14ac:dyDescent="0.25">
      <c r="A87" s="7" t="s">
        <v>60</v>
      </c>
      <c r="B87" s="92">
        <v>180</v>
      </c>
      <c r="C87" s="92">
        <v>10.32</v>
      </c>
      <c r="D87" s="92">
        <v>7.31</v>
      </c>
      <c r="E87" s="92">
        <v>46.37</v>
      </c>
      <c r="F87" s="92">
        <v>292.5</v>
      </c>
      <c r="G87" s="91" t="s">
        <v>61</v>
      </c>
      <c r="H87" s="101" t="s">
        <v>62</v>
      </c>
    </row>
    <row r="88" spans="1:255" x14ac:dyDescent="0.2">
      <c r="A88" s="7" t="s">
        <v>142</v>
      </c>
      <c r="B88" s="106">
        <v>50</v>
      </c>
      <c r="C88" s="41">
        <v>3.72</v>
      </c>
      <c r="D88" s="41">
        <v>4.03</v>
      </c>
      <c r="E88" s="41">
        <v>29.98</v>
      </c>
      <c r="F88" s="41">
        <v>173.55</v>
      </c>
      <c r="G88" s="91" t="s">
        <v>143</v>
      </c>
      <c r="H88" s="35" t="s">
        <v>144</v>
      </c>
    </row>
    <row r="89" spans="1:255" x14ac:dyDescent="0.25">
      <c r="A89" s="90" t="s">
        <v>21</v>
      </c>
      <c r="B89" s="91">
        <v>222</v>
      </c>
      <c r="C89" s="92">
        <v>0.13</v>
      </c>
      <c r="D89" s="92">
        <v>0.02</v>
      </c>
      <c r="E89" s="92">
        <v>15.2</v>
      </c>
      <c r="F89" s="92">
        <v>62</v>
      </c>
      <c r="G89" s="91" t="s">
        <v>22</v>
      </c>
      <c r="H89" s="7" t="s">
        <v>23</v>
      </c>
    </row>
    <row r="90" spans="1:255" x14ac:dyDescent="0.25">
      <c r="A90" s="25" t="s">
        <v>41</v>
      </c>
      <c r="B90" s="93">
        <v>20</v>
      </c>
      <c r="C90" s="94">
        <v>1.3</v>
      </c>
      <c r="D90" s="94">
        <v>0.2</v>
      </c>
      <c r="E90" s="94">
        <v>8.6</v>
      </c>
      <c r="F90" s="94">
        <v>43</v>
      </c>
      <c r="G90" s="71" t="s">
        <v>25</v>
      </c>
      <c r="H90" s="18" t="s">
        <v>42</v>
      </c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  <c r="IU90" s="88"/>
    </row>
    <row r="91" spans="1:255" x14ac:dyDescent="0.25">
      <c r="A91" s="28" t="s">
        <v>27</v>
      </c>
      <c r="B91" s="2">
        <f>SUM(B86:B90)</f>
        <v>542</v>
      </c>
      <c r="C91" s="72">
        <f>SUM(C86:C90)</f>
        <v>18.46</v>
      </c>
      <c r="D91" s="72">
        <f>SUM(D86:D90)</f>
        <v>21.56</v>
      </c>
      <c r="E91" s="72">
        <f>SUM(E86:E90)</f>
        <v>102.3</v>
      </c>
      <c r="F91" s="72">
        <f>SUM(F86:F90)</f>
        <v>681.51</v>
      </c>
      <c r="G91" s="72"/>
      <c r="H91" s="72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</row>
    <row r="92" spans="1:255" x14ac:dyDescent="0.25">
      <c r="A92" s="121" t="s">
        <v>66</v>
      </c>
      <c r="B92" s="121"/>
      <c r="C92" s="121"/>
      <c r="D92" s="121"/>
      <c r="E92" s="121"/>
      <c r="F92" s="121"/>
      <c r="G92" s="121"/>
      <c r="H92" s="121"/>
    </row>
    <row r="93" spans="1:255" ht="10.5" customHeight="1" x14ac:dyDescent="0.25">
      <c r="A93" s="83" t="s">
        <v>118</v>
      </c>
      <c r="B93" s="84" t="s">
        <v>4</v>
      </c>
      <c r="C93" s="85" t="s">
        <v>119</v>
      </c>
      <c r="D93" s="85" t="s">
        <v>120</v>
      </c>
      <c r="E93" s="85" t="s">
        <v>121</v>
      </c>
      <c r="F93" s="85" t="s">
        <v>8</v>
      </c>
      <c r="G93" s="86" t="s">
        <v>9</v>
      </c>
      <c r="H93" s="83" t="s">
        <v>122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7"/>
      <c r="BE93" s="87"/>
      <c r="BF93" s="87"/>
      <c r="BG93" s="87"/>
      <c r="BH93" s="87"/>
      <c r="BI93" s="87"/>
      <c r="BJ93" s="87"/>
      <c r="BK93" s="87"/>
      <c r="BL93" s="87"/>
      <c r="BM93" s="87"/>
      <c r="BN93" s="87"/>
      <c r="BO93" s="87"/>
      <c r="BP93" s="87"/>
      <c r="BQ93" s="87"/>
      <c r="BR93" s="87"/>
      <c r="BS93" s="87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87"/>
      <c r="CH93" s="87"/>
      <c r="CI93" s="87"/>
      <c r="CJ93" s="87"/>
      <c r="CK93" s="87"/>
      <c r="CL93" s="87"/>
      <c r="CM93" s="87"/>
      <c r="CN93" s="87"/>
      <c r="CO93" s="87"/>
      <c r="CP93" s="87"/>
      <c r="CQ93" s="87"/>
      <c r="CR93" s="87"/>
      <c r="CS93" s="87"/>
      <c r="CT93" s="87"/>
      <c r="CU93" s="87"/>
      <c r="CV93" s="87"/>
      <c r="CW93" s="87"/>
      <c r="CX93" s="87"/>
      <c r="CY93" s="87"/>
      <c r="CZ93" s="87"/>
      <c r="DA93" s="87"/>
      <c r="DB93" s="87"/>
      <c r="DC93" s="87"/>
      <c r="DD93" s="87"/>
      <c r="DE93" s="87"/>
      <c r="DF93" s="87"/>
      <c r="DG93" s="87"/>
      <c r="DH93" s="87"/>
      <c r="DI93" s="87"/>
      <c r="DJ93" s="87"/>
      <c r="DK93" s="87"/>
      <c r="DL93" s="87"/>
      <c r="DM93" s="87"/>
      <c r="DN93" s="87"/>
      <c r="DO93" s="87"/>
      <c r="DP93" s="87"/>
      <c r="DQ93" s="87"/>
      <c r="DR93" s="87"/>
      <c r="DS93" s="87"/>
      <c r="DT93" s="87"/>
      <c r="DU93" s="87"/>
      <c r="DV93" s="87"/>
      <c r="DW93" s="87"/>
      <c r="DX93" s="87"/>
      <c r="DY93" s="87"/>
      <c r="DZ93" s="87"/>
      <c r="EA93" s="87"/>
      <c r="EB93" s="87"/>
      <c r="EC93" s="87"/>
      <c r="ED93" s="87"/>
      <c r="EE93" s="87"/>
      <c r="EF93" s="87"/>
      <c r="EG93" s="87"/>
      <c r="EH93" s="87"/>
      <c r="EI93" s="87"/>
      <c r="EJ93" s="87"/>
      <c r="EK93" s="87"/>
      <c r="EL93" s="87"/>
      <c r="EM93" s="87"/>
      <c r="EN93" s="87"/>
      <c r="EO93" s="87"/>
      <c r="EP93" s="87"/>
      <c r="EQ93" s="87"/>
      <c r="ER93" s="87"/>
      <c r="ES93" s="87"/>
      <c r="ET93" s="87"/>
      <c r="EU93" s="87"/>
      <c r="EV93" s="87"/>
      <c r="EW93" s="87"/>
      <c r="EX93" s="87"/>
      <c r="EY93" s="87"/>
      <c r="EZ93" s="87"/>
      <c r="FA93" s="87"/>
      <c r="FB93" s="87"/>
      <c r="FC93" s="87"/>
      <c r="FD93" s="87"/>
      <c r="FE93" s="87"/>
      <c r="FF93" s="87"/>
      <c r="FG93" s="87"/>
      <c r="FH93" s="87"/>
      <c r="FI93" s="87"/>
      <c r="FJ93" s="87"/>
      <c r="FK93" s="87"/>
      <c r="FL93" s="87"/>
      <c r="FM93" s="87"/>
      <c r="FN93" s="87"/>
      <c r="FO93" s="87"/>
      <c r="FP93" s="87"/>
      <c r="FQ93" s="87"/>
      <c r="FR93" s="87"/>
      <c r="FS93" s="87"/>
      <c r="FT93" s="87"/>
      <c r="FU93" s="87"/>
      <c r="FV93" s="87"/>
      <c r="FW93" s="87"/>
      <c r="FX93" s="87"/>
      <c r="FY93" s="87"/>
      <c r="FZ93" s="87"/>
      <c r="GA93" s="87"/>
      <c r="GB93" s="87"/>
      <c r="GC93" s="87"/>
      <c r="GD93" s="87"/>
      <c r="GE93" s="87"/>
      <c r="GF93" s="87"/>
      <c r="GG93" s="87"/>
      <c r="GH93" s="87"/>
      <c r="GI93" s="87"/>
      <c r="GJ93" s="87"/>
      <c r="GK93" s="87"/>
      <c r="GL93" s="87"/>
      <c r="GM93" s="87"/>
      <c r="GN93" s="87"/>
      <c r="GO93" s="87"/>
      <c r="GP93" s="87"/>
      <c r="GQ93" s="87"/>
      <c r="GR93" s="87"/>
      <c r="GS93" s="87"/>
      <c r="GT93" s="87"/>
      <c r="GU93" s="87"/>
      <c r="GV93" s="87"/>
      <c r="GW93" s="87"/>
      <c r="GX93" s="87"/>
      <c r="GY93" s="87"/>
      <c r="GZ93" s="87"/>
      <c r="HA93" s="87"/>
      <c r="HB93" s="87"/>
      <c r="HC93" s="87"/>
      <c r="HD93" s="87"/>
      <c r="HE93" s="87"/>
      <c r="HF93" s="87"/>
      <c r="HG93" s="87"/>
      <c r="HH93" s="87"/>
      <c r="HI93" s="87"/>
      <c r="HJ93" s="87"/>
      <c r="HK93" s="87"/>
      <c r="HL93" s="87"/>
      <c r="HM93" s="87"/>
      <c r="HN93" s="87"/>
      <c r="HO93" s="87"/>
      <c r="HP93" s="87"/>
      <c r="HQ93" s="87"/>
      <c r="HR93" s="87"/>
      <c r="HS93" s="87"/>
      <c r="HT93" s="87"/>
      <c r="HU93" s="87"/>
      <c r="HV93" s="87"/>
      <c r="HW93" s="87"/>
      <c r="HX93" s="87"/>
      <c r="HY93" s="87"/>
      <c r="HZ93" s="87"/>
      <c r="IA93" s="87"/>
      <c r="IB93" s="87"/>
      <c r="IC93" s="87"/>
      <c r="ID93" s="87"/>
      <c r="IE93" s="87"/>
      <c r="IF93" s="87"/>
      <c r="IG93" s="87"/>
      <c r="IH93" s="87"/>
      <c r="II93" s="87"/>
      <c r="IJ93" s="87"/>
      <c r="IK93" s="87"/>
      <c r="IL93" s="87"/>
      <c r="IM93" s="87"/>
      <c r="IN93" s="87"/>
      <c r="IO93" s="87"/>
      <c r="IP93" s="87"/>
      <c r="IQ93" s="87"/>
      <c r="IR93" s="87"/>
      <c r="IS93" s="87"/>
      <c r="IT93" s="87"/>
      <c r="IU93" s="87"/>
    </row>
    <row r="94" spans="1:255" x14ac:dyDescent="0.25">
      <c r="A94" s="112" t="s">
        <v>123</v>
      </c>
      <c r="B94" s="113"/>
      <c r="C94" s="114"/>
      <c r="D94" s="114"/>
      <c r="E94" s="114"/>
      <c r="F94" s="114"/>
      <c r="G94" s="113"/>
      <c r="H94" s="115"/>
    </row>
    <row r="95" spans="1:255" ht="24" x14ac:dyDescent="0.25">
      <c r="A95" s="7" t="s">
        <v>103</v>
      </c>
      <c r="B95" s="8">
        <v>100</v>
      </c>
      <c r="C95" s="9">
        <v>1.31</v>
      </c>
      <c r="D95" s="9">
        <v>3.25</v>
      </c>
      <c r="E95" s="9">
        <v>6.47</v>
      </c>
      <c r="F95" s="9">
        <v>60.4</v>
      </c>
      <c r="G95" s="10" t="s">
        <v>104</v>
      </c>
      <c r="H95" s="11" t="s">
        <v>105</v>
      </c>
    </row>
    <row r="96" spans="1:255" x14ac:dyDescent="0.25">
      <c r="A96" s="62" t="s">
        <v>145</v>
      </c>
      <c r="B96" s="8">
        <v>180</v>
      </c>
      <c r="C96" s="41">
        <v>4.38</v>
      </c>
      <c r="D96" s="41">
        <v>6.44</v>
      </c>
      <c r="E96" s="41">
        <v>44.02</v>
      </c>
      <c r="F96" s="41">
        <v>251.64</v>
      </c>
      <c r="G96" s="92" t="s">
        <v>86</v>
      </c>
      <c r="H96" s="68" t="s">
        <v>87</v>
      </c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4"/>
      <c r="AI96" s="64"/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64"/>
      <c r="BN96" s="64"/>
      <c r="BO96" s="64"/>
      <c r="BP96" s="64"/>
      <c r="BQ96" s="64"/>
      <c r="BR96" s="64"/>
      <c r="BS96" s="64"/>
      <c r="BT96" s="64"/>
      <c r="BU96" s="64"/>
      <c r="BV96" s="64"/>
      <c r="BW96" s="64"/>
      <c r="BX96" s="64"/>
      <c r="BY96" s="64"/>
      <c r="BZ96" s="64"/>
      <c r="CA96" s="64"/>
      <c r="CB96" s="64"/>
      <c r="CC96" s="64"/>
      <c r="CD96" s="64"/>
      <c r="CE96" s="64"/>
      <c r="CF96" s="64"/>
      <c r="CG96" s="64"/>
      <c r="CH96" s="64"/>
      <c r="CI96" s="64"/>
      <c r="CJ96" s="64"/>
      <c r="CK96" s="64"/>
      <c r="CL96" s="64"/>
      <c r="CM96" s="64"/>
      <c r="CN96" s="64"/>
      <c r="CO96" s="64"/>
      <c r="CP96" s="64"/>
      <c r="CQ96" s="64"/>
      <c r="CR96" s="64"/>
      <c r="CS96" s="64"/>
      <c r="CT96" s="64"/>
      <c r="CU96" s="64"/>
      <c r="CV96" s="64"/>
      <c r="CW96" s="64"/>
      <c r="CX96" s="64"/>
      <c r="CY96" s="64"/>
      <c r="CZ96" s="64"/>
      <c r="DA96" s="64"/>
      <c r="DB96" s="64"/>
      <c r="DC96" s="64"/>
      <c r="DD96" s="64"/>
      <c r="DE96" s="64"/>
      <c r="DF96" s="64"/>
      <c r="DG96" s="64"/>
      <c r="DH96" s="64"/>
      <c r="DI96" s="64"/>
      <c r="DJ96" s="64"/>
      <c r="DK96" s="64"/>
      <c r="DL96" s="64"/>
      <c r="DM96" s="64"/>
      <c r="DN96" s="64"/>
      <c r="DO96" s="64"/>
      <c r="DP96" s="64"/>
      <c r="DQ96" s="64"/>
      <c r="DR96" s="64"/>
      <c r="DS96" s="64"/>
      <c r="DT96" s="64"/>
      <c r="DU96" s="64"/>
      <c r="DV96" s="64"/>
      <c r="DW96" s="64"/>
      <c r="DX96" s="64"/>
      <c r="DY96" s="64"/>
      <c r="DZ96" s="64"/>
      <c r="EA96" s="64"/>
      <c r="EB96" s="64"/>
      <c r="EC96" s="64"/>
      <c r="ED96" s="64"/>
      <c r="EE96" s="64"/>
      <c r="EF96" s="64"/>
      <c r="EG96" s="64"/>
      <c r="EH96" s="64"/>
      <c r="EI96" s="64"/>
      <c r="EJ96" s="64"/>
      <c r="EK96" s="64"/>
      <c r="EL96" s="64"/>
      <c r="EM96" s="64"/>
      <c r="EN96" s="64"/>
      <c r="EO96" s="64"/>
      <c r="EP96" s="64"/>
      <c r="EQ96" s="64"/>
      <c r="ER96" s="64"/>
      <c r="ES96" s="64"/>
      <c r="ET96" s="64"/>
      <c r="EU96" s="64"/>
      <c r="EV96" s="64"/>
      <c r="EW96" s="64"/>
      <c r="EX96" s="64"/>
      <c r="EY96" s="64"/>
      <c r="EZ96" s="64"/>
      <c r="FA96" s="64"/>
      <c r="FB96" s="64"/>
      <c r="FC96" s="64"/>
      <c r="FD96" s="64"/>
      <c r="FE96" s="64"/>
      <c r="FF96" s="64"/>
      <c r="FG96" s="64"/>
      <c r="FH96" s="64"/>
      <c r="FI96" s="64"/>
      <c r="FJ96" s="64"/>
      <c r="FK96" s="64"/>
      <c r="FL96" s="64"/>
      <c r="FM96" s="64"/>
      <c r="FN96" s="64"/>
      <c r="FO96" s="64"/>
      <c r="FP96" s="64"/>
      <c r="FQ96" s="64"/>
      <c r="FR96" s="64"/>
      <c r="FS96" s="64"/>
      <c r="FT96" s="64"/>
      <c r="FU96" s="64"/>
      <c r="FV96" s="64"/>
      <c r="FW96" s="64"/>
      <c r="FX96" s="64"/>
      <c r="FY96" s="64"/>
      <c r="FZ96" s="64"/>
      <c r="GA96" s="64"/>
      <c r="GB96" s="64"/>
      <c r="GC96" s="64"/>
      <c r="GD96" s="64"/>
      <c r="GE96" s="64"/>
      <c r="GF96" s="64"/>
      <c r="GG96" s="64"/>
      <c r="GH96" s="64"/>
      <c r="GI96" s="64"/>
      <c r="GJ96" s="64"/>
      <c r="GK96" s="64"/>
      <c r="GL96" s="64"/>
      <c r="GM96" s="64"/>
      <c r="GN96" s="64"/>
      <c r="GO96" s="64"/>
      <c r="GP96" s="64"/>
      <c r="GQ96" s="64"/>
      <c r="GR96" s="64"/>
      <c r="GS96" s="64"/>
      <c r="GT96" s="64"/>
      <c r="GU96" s="64"/>
      <c r="GV96" s="64"/>
      <c r="GW96" s="64"/>
      <c r="GX96" s="64"/>
      <c r="GY96" s="64"/>
      <c r="GZ96" s="64"/>
      <c r="HA96" s="64"/>
      <c r="HB96" s="64"/>
      <c r="HC96" s="64"/>
      <c r="HD96" s="64"/>
      <c r="HE96" s="64"/>
      <c r="HF96" s="64"/>
      <c r="HG96" s="64"/>
      <c r="HH96" s="64"/>
      <c r="HI96" s="64"/>
      <c r="HJ96" s="64"/>
      <c r="HK96" s="64"/>
      <c r="HL96" s="64"/>
      <c r="HM96" s="64"/>
      <c r="HN96" s="64"/>
      <c r="HO96" s="64"/>
      <c r="HP96" s="64"/>
      <c r="HQ96" s="64"/>
      <c r="HR96" s="64"/>
      <c r="HS96" s="64"/>
      <c r="HT96" s="64"/>
      <c r="HU96" s="64"/>
      <c r="HV96" s="64"/>
      <c r="HW96" s="64"/>
      <c r="HX96" s="64"/>
      <c r="HY96" s="64"/>
      <c r="HZ96" s="64"/>
      <c r="IA96" s="64"/>
      <c r="IB96" s="64"/>
      <c r="IC96" s="64"/>
      <c r="ID96" s="64"/>
      <c r="IE96" s="64"/>
      <c r="IF96" s="64"/>
      <c r="IG96" s="64"/>
      <c r="IH96" s="64"/>
      <c r="II96" s="64"/>
      <c r="IJ96" s="64"/>
      <c r="IK96" s="64"/>
      <c r="IL96" s="64"/>
      <c r="IM96" s="64"/>
      <c r="IN96" s="64"/>
      <c r="IO96" s="64"/>
      <c r="IP96" s="64"/>
      <c r="IQ96" s="64"/>
      <c r="IR96" s="64"/>
      <c r="IS96" s="64"/>
      <c r="IT96" s="64"/>
      <c r="IU96" s="64"/>
    </row>
    <row r="97" spans="1:255" x14ac:dyDescent="0.2">
      <c r="A97" s="90" t="s">
        <v>97</v>
      </c>
      <c r="B97" s="8">
        <v>50</v>
      </c>
      <c r="C97" s="41">
        <v>3.54</v>
      </c>
      <c r="D97" s="41">
        <v>6.57</v>
      </c>
      <c r="E97" s="41">
        <v>27.87</v>
      </c>
      <c r="F97" s="41">
        <v>185</v>
      </c>
      <c r="G97" s="91" t="s">
        <v>98</v>
      </c>
      <c r="H97" s="35" t="s">
        <v>99</v>
      </c>
    </row>
    <row r="98" spans="1:255" x14ac:dyDescent="0.25">
      <c r="A98" s="90" t="s">
        <v>21</v>
      </c>
      <c r="B98" s="91">
        <v>222</v>
      </c>
      <c r="C98" s="92">
        <v>0.13</v>
      </c>
      <c r="D98" s="92">
        <v>0.02</v>
      </c>
      <c r="E98" s="92">
        <v>15.2</v>
      </c>
      <c r="F98" s="92">
        <v>62</v>
      </c>
      <c r="G98" s="91" t="s">
        <v>22</v>
      </c>
      <c r="H98" s="7" t="s">
        <v>23</v>
      </c>
    </row>
    <row r="99" spans="1:255" x14ac:dyDescent="0.25">
      <c r="A99" s="25" t="s">
        <v>126</v>
      </c>
      <c r="B99" s="26">
        <v>20</v>
      </c>
      <c r="C99" s="41">
        <v>1.6</v>
      </c>
      <c r="D99" s="41">
        <v>0.2</v>
      </c>
      <c r="E99" s="41">
        <v>10.199999999999999</v>
      </c>
      <c r="F99" s="41">
        <v>50</v>
      </c>
      <c r="G99" s="20" t="s">
        <v>25</v>
      </c>
      <c r="H99" s="27" t="s">
        <v>26</v>
      </c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  <c r="AO99" s="88"/>
      <c r="AP99" s="88"/>
      <c r="AQ99" s="88"/>
      <c r="AR99" s="88"/>
      <c r="AS99" s="88"/>
      <c r="AT99" s="88"/>
      <c r="AU99" s="88"/>
      <c r="AV99" s="88"/>
      <c r="AW99" s="88"/>
      <c r="AX99" s="88"/>
      <c r="AY99" s="88"/>
      <c r="AZ99" s="88"/>
      <c r="BA99" s="88"/>
      <c r="BB99" s="88"/>
      <c r="BC99" s="88"/>
      <c r="BD99" s="88"/>
      <c r="BE99" s="88"/>
      <c r="BF99" s="88"/>
      <c r="BG99" s="88"/>
      <c r="BH99" s="88"/>
      <c r="BI99" s="88"/>
      <c r="BJ99" s="88"/>
      <c r="BK99" s="88"/>
      <c r="BL99" s="88"/>
      <c r="BM99" s="88"/>
      <c r="BN99" s="88"/>
      <c r="BO99" s="88"/>
      <c r="BP99" s="88"/>
      <c r="BQ99" s="88"/>
      <c r="BR99" s="88"/>
      <c r="BS99" s="88"/>
      <c r="BT99" s="88"/>
      <c r="BU99" s="88"/>
      <c r="BV99" s="88"/>
      <c r="BW99" s="88"/>
      <c r="BX99" s="88"/>
      <c r="BY99" s="88"/>
      <c r="BZ99" s="88"/>
      <c r="CA99" s="88"/>
      <c r="CB99" s="88"/>
      <c r="CC99" s="88"/>
      <c r="CD99" s="88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8"/>
      <c r="FD99" s="88"/>
      <c r="FE99" s="88"/>
      <c r="FF99" s="88"/>
      <c r="FG99" s="88"/>
      <c r="FH99" s="88"/>
      <c r="FI99" s="88"/>
      <c r="FJ99" s="88"/>
      <c r="FK99" s="88"/>
      <c r="FL99" s="88"/>
      <c r="FM99" s="88"/>
      <c r="FN99" s="88"/>
      <c r="FO99" s="88"/>
      <c r="FP99" s="88"/>
      <c r="FQ99" s="88"/>
      <c r="FR99" s="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</row>
    <row r="100" spans="1:255" x14ac:dyDescent="0.25">
      <c r="A100" s="28" t="s">
        <v>27</v>
      </c>
      <c r="B100" s="2">
        <f>SUM(B95:B99)</f>
        <v>572</v>
      </c>
      <c r="C100" s="72">
        <f>SUM(C95:C99)</f>
        <v>10.96</v>
      </c>
      <c r="D100" s="72">
        <f>SUM(D95:D99)</f>
        <v>16.48</v>
      </c>
      <c r="E100" s="72">
        <f>SUM(E95:E99)</f>
        <v>103.76</v>
      </c>
      <c r="F100" s="72">
        <f>SUM(F95:F99)</f>
        <v>609.04</v>
      </c>
      <c r="G100" s="72"/>
      <c r="H100" s="72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  <c r="GD100" s="55"/>
      <c r="GE100" s="55"/>
      <c r="GF100" s="55"/>
      <c r="GG100" s="55"/>
      <c r="GH100" s="55"/>
      <c r="GI100" s="55"/>
      <c r="GJ100" s="55"/>
      <c r="GK100" s="55"/>
      <c r="GL100" s="55"/>
      <c r="GM100" s="55"/>
      <c r="GN100" s="55"/>
      <c r="GO100" s="55"/>
      <c r="GP100" s="55"/>
      <c r="GQ100" s="55"/>
      <c r="GR100" s="55"/>
      <c r="GS100" s="55"/>
      <c r="GT100" s="55"/>
      <c r="GU100" s="55"/>
      <c r="GV100" s="55"/>
      <c r="GW100" s="55"/>
      <c r="GX100" s="55"/>
      <c r="GY100" s="55"/>
      <c r="GZ100" s="55"/>
      <c r="HA100" s="55"/>
      <c r="HB100" s="55"/>
      <c r="HC100" s="55"/>
      <c r="HD100" s="55"/>
      <c r="HE100" s="55"/>
      <c r="HF100" s="55"/>
      <c r="HG100" s="55"/>
      <c r="HH100" s="55"/>
      <c r="HI100" s="55"/>
      <c r="HJ100" s="55"/>
      <c r="HK100" s="55"/>
      <c r="HL100" s="55"/>
      <c r="HM100" s="55"/>
      <c r="HN100" s="55"/>
      <c r="HO100" s="55"/>
      <c r="HP100" s="55"/>
      <c r="HQ100" s="55"/>
      <c r="HR100" s="55"/>
      <c r="HS100" s="55"/>
      <c r="HT100" s="55"/>
      <c r="HU100" s="55"/>
      <c r="HV100" s="55"/>
      <c r="HW100" s="55"/>
      <c r="HX100" s="55"/>
      <c r="HY100" s="55"/>
      <c r="HZ100" s="55"/>
      <c r="IA100" s="55"/>
      <c r="IB100" s="55"/>
      <c r="IC100" s="55"/>
      <c r="ID100" s="55"/>
      <c r="IE100" s="55"/>
      <c r="IF100" s="55"/>
      <c r="IG100" s="55"/>
      <c r="IH100" s="55"/>
      <c r="II100" s="55"/>
      <c r="IJ100" s="55"/>
      <c r="IK100" s="55"/>
      <c r="IL100" s="55"/>
      <c r="IM100" s="55"/>
      <c r="IN100" s="55"/>
      <c r="IO100" s="55"/>
      <c r="IP100" s="55"/>
      <c r="IQ100" s="55"/>
      <c r="IR100" s="55"/>
      <c r="IS100" s="55"/>
      <c r="IT100" s="55"/>
      <c r="IU100" s="55"/>
    </row>
    <row r="101" spans="1:255" x14ac:dyDescent="0.25">
      <c r="A101" s="117" t="s">
        <v>75</v>
      </c>
      <c r="B101" s="118"/>
      <c r="C101" s="118"/>
      <c r="D101" s="118"/>
      <c r="E101" s="118"/>
      <c r="F101" s="118"/>
      <c r="G101" s="118"/>
      <c r="H101" s="119"/>
    </row>
    <row r="102" spans="1:255" ht="11.25" customHeight="1" x14ac:dyDescent="0.25">
      <c r="A102" s="83" t="s">
        <v>118</v>
      </c>
      <c r="B102" s="84" t="s">
        <v>4</v>
      </c>
      <c r="C102" s="85" t="s">
        <v>119</v>
      </c>
      <c r="D102" s="85" t="s">
        <v>120</v>
      </c>
      <c r="E102" s="85" t="s">
        <v>121</v>
      </c>
      <c r="F102" s="85" t="s">
        <v>8</v>
      </c>
      <c r="G102" s="86" t="s">
        <v>9</v>
      </c>
      <c r="H102" s="83" t="s">
        <v>122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  <c r="BI102" s="87"/>
      <c r="BJ102" s="87"/>
      <c r="BK102" s="87"/>
      <c r="BL102" s="87"/>
      <c r="BM102" s="87"/>
      <c r="BN102" s="87"/>
      <c r="BO102" s="87"/>
      <c r="BP102" s="87"/>
      <c r="BQ102" s="87"/>
      <c r="BR102" s="87"/>
      <c r="BS102" s="87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87"/>
      <c r="CH102" s="87"/>
      <c r="CI102" s="87"/>
      <c r="CJ102" s="87"/>
      <c r="CK102" s="87"/>
      <c r="CL102" s="87"/>
      <c r="CM102" s="87"/>
      <c r="CN102" s="87"/>
      <c r="CO102" s="87"/>
      <c r="CP102" s="87"/>
      <c r="CQ102" s="87"/>
      <c r="CR102" s="87"/>
      <c r="CS102" s="87"/>
      <c r="CT102" s="87"/>
      <c r="CU102" s="87"/>
      <c r="CV102" s="87"/>
      <c r="CW102" s="87"/>
      <c r="CX102" s="87"/>
      <c r="CY102" s="87"/>
      <c r="CZ102" s="87"/>
      <c r="DA102" s="87"/>
      <c r="DB102" s="87"/>
      <c r="DC102" s="87"/>
      <c r="DD102" s="87"/>
      <c r="DE102" s="87"/>
      <c r="DF102" s="87"/>
      <c r="DG102" s="87"/>
      <c r="DH102" s="87"/>
      <c r="DI102" s="87"/>
      <c r="DJ102" s="87"/>
      <c r="DK102" s="87"/>
      <c r="DL102" s="87"/>
      <c r="DM102" s="87"/>
      <c r="DN102" s="87"/>
      <c r="DO102" s="87"/>
      <c r="DP102" s="87"/>
      <c r="DQ102" s="87"/>
      <c r="DR102" s="87"/>
      <c r="DS102" s="87"/>
      <c r="DT102" s="87"/>
      <c r="DU102" s="87"/>
      <c r="DV102" s="87"/>
      <c r="DW102" s="87"/>
      <c r="DX102" s="87"/>
      <c r="DY102" s="87"/>
      <c r="DZ102" s="87"/>
      <c r="EA102" s="87"/>
      <c r="EB102" s="87"/>
      <c r="EC102" s="87"/>
      <c r="ED102" s="87"/>
      <c r="EE102" s="87"/>
      <c r="EF102" s="87"/>
      <c r="EG102" s="87"/>
      <c r="EH102" s="87"/>
      <c r="EI102" s="87"/>
      <c r="EJ102" s="87"/>
      <c r="EK102" s="87"/>
      <c r="EL102" s="87"/>
      <c r="EM102" s="87"/>
      <c r="EN102" s="87"/>
      <c r="EO102" s="87"/>
      <c r="EP102" s="87"/>
      <c r="EQ102" s="87"/>
      <c r="ER102" s="87"/>
      <c r="ES102" s="87"/>
      <c r="ET102" s="87"/>
      <c r="EU102" s="87"/>
      <c r="EV102" s="87"/>
      <c r="EW102" s="87"/>
      <c r="EX102" s="87"/>
      <c r="EY102" s="87"/>
      <c r="EZ102" s="87"/>
      <c r="FA102" s="87"/>
      <c r="FB102" s="87"/>
      <c r="FC102" s="87"/>
      <c r="FD102" s="87"/>
      <c r="FE102" s="87"/>
      <c r="FF102" s="87"/>
      <c r="FG102" s="87"/>
      <c r="FH102" s="87"/>
      <c r="FI102" s="87"/>
      <c r="FJ102" s="87"/>
      <c r="FK102" s="87"/>
      <c r="FL102" s="87"/>
      <c r="FM102" s="87"/>
      <c r="FN102" s="87"/>
      <c r="FO102" s="87"/>
      <c r="FP102" s="87"/>
      <c r="FQ102" s="87"/>
      <c r="FR102" s="87"/>
      <c r="FS102" s="87"/>
      <c r="FT102" s="87"/>
      <c r="FU102" s="87"/>
      <c r="FV102" s="87"/>
      <c r="FW102" s="87"/>
      <c r="FX102" s="87"/>
      <c r="FY102" s="87"/>
      <c r="FZ102" s="87"/>
      <c r="GA102" s="87"/>
      <c r="GB102" s="87"/>
      <c r="GC102" s="87"/>
      <c r="GD102" s="87"/>
      <c r="GE102" s="87"/>
      <c r="GF102" s="87"/>
      <c r="GG102" s="87"/>
      <c r="GH102" s="87"/>
      <c r="GI102" s="87"/>
      <c r="GJ102" s="87"/>
      <c r="GK102" s="87"/>
      <c r="GL102" s="87"/>
      <c r="GM102" s="87"/>
      <c r="GN102" s="87"/>
      <c r="GO102" s="87"/>
      <c r="GP102" s="87"/>
      <c r="GQ102" s="87"/>
      <c r="GR102" s="87"/>
      <c r="GS102" s="87"/>
      <c r="GT102" s="87"/>
      <c r="GU102" s="87"/>
      <c r="GV102" s="87"/>
      <c r="GW102" s="87"/>
      <c r="GX102" s="87"/>
      <c r="GY102" s="87"/>
      <c r="GZ102" s="87"/>
      <c r="HA102" s="87"/>
      <c r="HB102" s="87"/>
      <c r="HC102" s="87"/>
      <c r="HD102" s="87"/>
      <c r="HE102" s="87"/>
      <c r="HF102" s="87"/>
      <c r="HG102" s="87"/>
      <c r="HH102" s="87"/>
      <c r="HI102" s="87"/>
      <c r="HJ102" s="87"/>
      <c r="HK102" s="87"/>
      <c r="HL102" s="87"/>
      <c r="HM102" s="87"/>
      <c r="HN102" s="87"/>
      <c r="HO102" s="87"/>
      <c r="HP102" s="87"/>
      <c r="HQ102" s="87"/>
      <c r="HR102" s="87"/>
      <c r="HS102" s="87"/>
      <c r="HT102" s="87"/>
      <c r="HU102" s="87"/>
      <c r="HV102" s="87"/>
      <c r="HW102" s="87"/>
      <c r="HX102" s="87"/>
      <c r="HY102" s="87"/>
      <c r="HZ102" s="87"/>
      <c r="IA102" s="87"/>
      <c r="IB102" s="87"/>
      <c r="IC102" s="87"/>
      <c r="ID102" s="87"/>
      <c r="IE102" s="87"/>
      <c r="IF102" s="87"/>
      <c r="IG102" s="87"/>
      <c r="IH102" s="87"/>
      <c r="II102" s="87"/>
      <c r="IJ102" s="87"/>
      <c r="IK102" s="87"/>
      <c r="IL102" s="87"/>
      <c r="IM102" s="87"/>
      <c r="IN102" s="87"/>
      <c r="IO102" s="87"/>
      <c r="IP102" s="87"/>
      <c r="IQ102" s="87"/>
      <c r="IR102" s="87"/>
      <c r="IS102" s="87"/>
      <c r="IT102" s="87"/>
      <c r="IU102" s="87"/>
    </row>
    <row r="103" spans="1:255" x14ac:dyDescent="0.25">
      <c r="A103" s="112" t="s">
        <v>123</v>
      </c>
      <c r="B103" s="113"/>
      <c r="C103" s="114"/>
      <c r="D103" s="114"/>
      <c r="E103" s="114"/>
      <c r="F103" s="114"/>
      <c r="G103" s="113"/>
      <c r="H103" s="115"/>
    </row>
    <row r="104" spans="1:255" ht="24" x14ac:dyDescent="0.25">
      <c r="A104" s="31" t="s">
        <v>109</v>
      </c>
      <c r="B104" s="33">
        <v>100</v>
      </c>
      <c r="C104" s="47">
        <v>1.41</v>
      </c>
      <c r="D104" s="47">
        <v>6.01</v>
      </c>
      <c r="E104" s="47">
        <v>8.26</v>
      </c>
      <c r="F104" s="47">
        <v>92.8</v>
      </c>
      <c r="G104" s="34" t="s">
        <v>110</v>
      </c>
      <c r="H104" s="11" t="s">
        <v>111</v>
      </c>
    </row>
    <row r="105" spans="1:255" ht="15.75" customHeight="1" x14ac:dyDescent="0.2">
      <c r="A105" s="7" t="s">
        <v>115</v>
      </c>
      <c r="B105" s="8">
        <v>180</v>
      </c>
      <c r="C105" s="9">
        <v>5.04</v>
      </c>
      <c r="D105" s="9">
        <v>5.8</v>
      </c>
      <c r="E105" s="9">
        <v>39.200000000000003</v>
      </c>
      <c r="F105" s="9">
        <v>227.2</v>
      </c>
      <c r="G105" s="10" t="s">
        <v>116</v>
      </c>
      <c r="H105" s="35" t="s">
        <v>117</v>
      </c>
    </row>
    <row r="106" spans="1:255" ht="24" x14ac:dyDescent="0.25">
      <c r="A106" s="31" t="s">
        <v>128</v>
      </c>
      <c r="B106" s="105">
        <v>50</v>
      </c>
      <c r="C106" s="104">
        <v>4.3600000000000003</v>
      </c>
      <c r="D106" s="104">
        <v>4.84</v>
      </c>
      <c r="E106" s="104">
        <v>29.04</v>
      </c>
      <c r="F106" s="104">
        <v>180.87</v>
      </c>
      <c r="G106" s="91" t="s">
        <v>129</v>
      </c>
      <c r="H106" s="62" t="s">
        <v>130</v>
      </c>
    </row>
    <row r="107" spans="1:255" x14ac:dyDescent="0.25">
      <c r="A107" s="90" t="s">
        <v>21</v>
      </c>
      <c r="B107" s="91">
        <v>222</v>
      </c>
      <c r="C107" s="92">
        <v>0.13</v>
      </c>
      <c r="D107" s="92">
        <v>0.02</v>
      </c>
      <c r="E107" s="92">
        <v>15.2</v>
      </c>
      <c r="F107" s="92">
        <v>62</v>
      </c>
      <c r="G107" s="91" t="s">
        <v>22</v>
      </c>
      <c r="H107" s="7" t="s">
        <v>23</v>
      </c>
    </row>
    <row r="108" spans="1:255" x14ac:dyDescent="0.25">
      <c r="A108" s="25" t="s">
        <v>41</v>
      </c>
      <c r="B108" s="93">
        <v>20</v>
      </c>
      <c r="C108" s="94">
        <v>1.3</v>
      </c>
      <c r="D108" s="94">
        <v>0.2</v>
      </c>
      <c r="E108" s="94">
        <v>8.6</v>
      </c>
      <c r="F108" s="94">
        <v>43</v>
      </c>
      <c r="G108" s="71" t="s">
        <v>25</v>
      </c>
      <c r="H108" s="18" t="s">
        <v>42</v>
      </c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  <c r="AO108" s="88"/>
      <c r="AP108" s="88"/>
      <c r="AQ108" s="88"/>
      <c r="AR108" s="88"/>
      <c r="AS108" s="88"/>
      <c r="AT108" s="88"/>
      <c r="AU108" s="88"/>
      <c r="AV108" s="88"/>
      <c r="AW108" s="88"/>
      <c r="AX108" s="88"/>
      <c r="AY108" s="88"/>
      <c r="AZ108" s="88"/>
      <c r="BA108" s="88"/>
      <c r="BB108" s="88"/>
      <c r="BC108" s="88"/>
      <c r="BD108" s="88"/>
      <c r="BE108" s="88"/>
      <c r="BF108" s="88"/>
      <c r="BG108" s="88"/>
      <c r="BH108" s="88"/>
      <c r="BI108" s="88"/>
      <c r="BJ108" s="88"/>
      <c r="BK108" s="88"/>
      <c r="BL108" s="88"/>
      <c r="BM108" s="88"/>
      <c r="BN108" s="88"/>
      <c r="BO108" s="88"/>
      <c r="BP108" s="88"/>
      <c r="BQ108" s="88"/>
      <c r="BR108" s="88"/>
      <c r="BS108" s="88"/>
      <c r="BT108" s="88"/>
      <c r="BU108" s="88"/>
      <c r="BV108" s="88"/>
      <c r="BW108" s="88"/>
      <c r="BX108" s="88"/>
      <c r="BY108" s="88"/>
      <c r="BZ108" s="88"/>
      <c r="CA108" s="88"/>
      <c r="CB108" s="88"/>
      <c r="CC108" s="88"/>
      <c r="CD108" s="88"/>
      <c r="CE108" s="88"/>
      <c r="CF108" s="88"/>
      <c r="CG108" s="88"/>
      <c r="CH108" s="88"/>
      <c r="CI108" s="88"/>
      <c r="CJ108" s="88"/>
      <c r="CK108" s="88"/>
      <c r="CL108" s="88"/>
      <c r="CM108" s="88"/>
      <c r="CN108" s="88"/>
      <c r="CO108" s="88"/>
      <c r="CP108" s="88"/>
      <c r="CQ108" s="88"/>
      <c r="CR108" s="88"/>
      <c r="CS108" s="88"/>
      <c r="CT108" s="88"/>
      <c r="CU108" s="88"/>
      <c r="CV108" s="88"/>
      <c r="CW108" s="88"/>
      <c r="CX108" s="88"/>
      <c r="CY108" s="88"/>
      <c r="CZ108" s="88"/>
      <c r="DA108" s="88"/>
      <c r="DB108" s="88"/>
      <c r="DC108" s="88"/>
      <c r="DD108" s="88"/>
      <c r="DE108" s="88"/>
      <c r="DF108" s="88"/>
      <c r="DG108" s="88"/>
      <c r="DH108" s="88"/>
      <c r="DI108" s="88"/>
      <c r="DJ108" s="88"/>
      <c r="DK108" s="88"/>
      <c r="DL108" s="88"/>
      <c r="DM108" s="88"/>
      <c r="DN108" s="88"/>
      <c r="DO108" s="88"/>
      <c r="DP108" s="88"/>
      <c r="DQ108" s="88"/>
      <c r="DR108" s="88"/>
      <c r="DS108" s="88"/>
      <c r="DT108" s="88"/>
      <c r="DU108" s="88"/>
      <c r="DV108" s="88"/>
      <c r="DW108" s="88"/>
      <c r="DX108" s="88"/>
      <c r="DY108" s="88"/>
      <c r="DZ108" s="88"/>
      <c r="EA108" s="88"/>
      <c r="EB108" s="88"/>
      <c r="EC108" s="88"/>
      <c r="ED108" s="88"/>
      <c r="EE108" s="88"/>
      <c r="EF108" s="88"/>
      <c r="EG108" s="88"/>
      <c r="EH108" s="88"/>
      <c r="EI108" s="88"/>
      <c r="EJ108" s="88"/>
      <c r="EK108" s="88"/>
      <c r="EL108" s="88"/>
      <c r="EM108" s="88"/>
      <c r="EN108" s="88"/>
      <c r="EO108" s="88"/>
      <c r="EP108" s="88"/>
      <c r="EQ108" s="88"/>
      <c r="ER108" s="88"/>
      <c r="ES108" s="88"/>
      <c r="ET108" s="88"/>
      <c r="EU108" s="88"/>
      <c r="EV108" s="88"/>
      <c r="EW108" s="88"/>
      <c r="EX108" s="88"/>
      <c r="EY108" s="88"/>
      <c r="EZ108" s="88"/>
      <c r="FA108" s="88"/>
      <c r="FB108" s="88"/>
      <c r="FC108" s="88"/>
      <c r="FD108" s="88"/>
      <c r="FE108" s="88"/>
      <c r="FF108" s="88"/>
      <c r="FG108" s="88"/>
      <c r="FH108" s="88"/>
      <c r="FI108" s="88"/>
      <c r="FJ108" s="88"/>
      <c r="FK108" s="88"/>
      <c r="FL108" s="88"/>
      <c r="FM108" s="88"/>
      <c r="FN108" s="88"/>
      <c r="FO108" s="88"/>
      <c r="FP108" s="88"/>
      <c r="FQ108" s="88"/>
      <c r="FR108" s="88"/>
      <c r="FS108" s="88"/>
      <c r="FT108" s="88"/>
      <c r="FU108" s="88"/>
      <c r="FV108" s="88"/>
      <c r="FW108" s="88"/>
      <c r="FX108" s="88"/>
      <c r="FY108" s="88"/>
      <c r="FZ108" s="88"/>
      <c r="GA108" s="88"/>
      <c r="GB108" s="88"/>
      <c r="GC108" s="88"/>
      <c r="GD108" s="88"/>
      <c r="GE108" s="88"/>
      <c r="GF108" s="88"/>
      <c r="GG108" s="88"/>
      <c r="GH108" s="88"/>
      <c r="GI108" s="88"/>
      <c r="GJ108" s="88"/>
      <c r="GK108" s="88"/>
      <c r="GL108" s="88"/>
      <c r="GM108" s="88"/>
      <c r="GN108" s="88"/>
      <c r="GO108" s="88"/>
      <c r="GP108" s="88"/>
      <c r="GQ108" s="88"/>
      <c r="GR108" s="88"/>
      <c r="GS108" s="88"/>
      <c r="GT108" s="88"/>
      <c r="GU108" s="88"/>
      <c r="GV108" s="88"/>
      <c r="GW108" s="88"/>
      <c r="GX108" s="88"/>
      <c r="GY108" s="88"/>
      <c r="GZ108" s="88"/>
      <c r="HA108" s="88"/>
      <c r="HB108" s="88"/>
      <c r="HC108" s="88"/>
      <c r="HD108" s="88"/>
      <c r="HE108" s="88"/>
      <c r="HF108" s="88"/>
      <c r="HG108" s="88"/>
      <c r="HH108" s="88"/>
      <c r="HI108" s="88"/>
      <c r="HJ108" s="88"/>
      <c r="HK108" s="88"/>
      <c r="HL108" s="88"/>
      <c r="HM108" s="88"/>
      <c r="HN108" s="88"/>
      <c r="HO108" s="88"/>
      <c r="HP108" s="88"/>
      <c r="HQ108" s="88"/>
      <c r="HR108" s="88"/>
      <c r="HS108" s="88"/>
      <c r="HT108" s="88"/>
      <c r="HU108" s="88"/>
      <c r="HV108" s="88"/>
      <c r="HW108" s="88"/>
      <c r="HX108" s="88"/>
      <c r="HY108" s="88"/>
      <c r="HZ108" s="88"/>
      <c r="IA108" s="88"/>
      <c r="IB108" s="88"/>
      <c r="IC108" s="88"/>
      <c r="ID108" s="88"/>
      <c r="IE108" s="88"/>
      <c r="IF108" s="88"/>
      <c r="IG108" s="88"/>
      <c r="IH108" s="88"/>
      <c r="II108" s="88"/>
      <c r="IJ108" s="88"/>
      <c r="IK108" s="88"/>
      <c r="IL108" s="88"/>
      <c r="IM108" s="88"/>
      <c r="IN108" s="88"/>
      <c r="IO108" s="88"/>
      <c r="IP108" s="88"/>
      <c r="IQ108" s="88"/>
      <c r="IR108" s="88"/>
      <c r="IS108" s="88"/>
      <c r="IT108" s="88"/>
      <c r="IU108" s="88"/>
    </row>
    <row r="109" spans="1:255" x14ac:dyDescent="0.25">
      <c r="A109" s="28" t="s">
        <v>27</v>
      </c>
      <c r="B109" s="2">
        <f>SUM(B104:B108)</f>
        <v>572</v>
      </c>
      <c r="C109" s="72">
        <f>SUM(C104:C108)</f>
        <v>12.240000000000002</v>
      </c>
      <c r="D109" s="72">
        <f>SUM(D104:D108)</f>
        <v>16.869999999999997</v>
      </c>
      <c r="E109" s="72">
        <f>SUM(E104:E108)</f>
        <v>100.3</v>
      </c>
      <c r="F109" s="72">
        <f>SUM(F104:F108)</f>
        <v>605.87</v>
      </c>
      <c r="G109" s="72"/>
      <c r="H109" s="72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</row>
    <row r="111" spans="1:255" x14ac:dyDescent="0.25">
      <c r="B111" s="79"/>
      <c r="C111" s="64"/>
      <c r="D111" s="64"/>
      <c r="E111" s="64"/>
      <c r="F111" s="64"/>
      <c r="G111" s="79"/>
    </row>
  </sheetData>
  <mergeCells count="26">
    <mergeCell ref="A101:H101"/>
    <mergeCell ref="A103:H103"/>
    <mergeCell ref="A74:H74"/>
    <mergeCell ref="A76:H76"/>
    <mergeCell ref="A83:H83"/>
    <mergeCell ref="A85:H85"/>
    <mergeCell ref="A92:H92"/>
    <mergeCell ref="A94:H94"/>
    <mergeCell ref="A48:H48"/>
    <mergeCell ref="A55:H55"/>
    <mergeCell ref="A56:H56"/>
    <mergeCell ref="A58:H58"/>
    <mergeCell ref="A65:H65"/>
    <mergeCell ref="A67:H67"/>
    <mergeCell ref="A21:H21"/>
    <mergeCell ref="A28:H28"/>
    <mergeCell ref="A30:H30"/>
    <mergeCell ref="A37:H37"/>
    <mergeCell ref="A39:H39"/>
    <mergeCell ref="A46:H46"/>
    <mergeCell ref="A1:H1"/>
    <mergeCell ref="A2:H2"/>
    <mergeCell ref="A4:H4"/>
    <mergeCell ref="A11:H11"/>
    <mergeCell ref="A13:H13"/>
    <mergeCell ref="A19:H19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F66E2-317D-4F7F-A1AF-77B8148DEDEE}">
  <dimension ref="A1:IV153"/>
  <sheetViews>
    <sheetView zoomScale="140" zoomScaleNormal="140" workbookViewId="0">
      <selection activeCell="K141" sqref="K141"/>
    </sheetView>
  </sheetViews>
  <sheetFormatPr defaultRowHeight="12" x14ac:dyDescent="0.25"/>
  <cols>
    <col min="1" max="1" width="31.7109375" style="78" customWidth="1"/>
    <col min="2" max="2" width="8.140625" style="63" customWidth="1"/>
    <col min="3" max="4" width="7.7109375" style="1" customWidth="1"/>
    <col min="5" max="5" width="8.42578125" style="1" customWidth="1"/>
    <col min="6" max="6" width="7.42578125" style="1" customWidth="1"/>
    <col min="7" max="7" width="7.28515625" style="63" customWidth="1"/>
    <col min="8" max="8" width="16.7109375" style="63" customWidth="1"/>
    <col min="9" max="256" width="9.140625" style="1"/>
    <col min="257" max="257" width="31.7109375" style="1" customWidth="1"/>
    <col min="258" max="258" width="8.140625" style="1" customWidth="1"/>
    <col min="259" max="260" width="7.7109375" style="1" customWidth="1"/>
    <col min="261" max="261" width="8.42578125" style="1" customWidth="1"/>
    <col min="262" max="262" width="7.42578125" style="1" customWidth="1"/>
    <col min="263" max="263" width="7.28515625" style="1" customWidth="1"/>
    <col min="264" max="264" width="16.7109375" style="1" customWidth="1"/>
    <col min="265" max="512" width="9.140625" style="1"/>
    <col min="513" max="513" width="31.7109375" style="1" customWidth="1"/>
    <col min="514" max="514" width="8.140625" style="1" customWidth="1"/>
    <col min="515" max="516" width="7.7109375" style="1" customWidth="1"/>
    <col min="517" max="517" width="8.42578125" style="1" customWidth="1"/>
    <col min="518" max="518" width="7.42578125" style="1" customWidth="1"/>
    <col min="519" max="519" width="7.28515625" style="1" customWidth="1"/>
    <col min="520" max="520" width="16.7109375" style="1" customWidth="1"/>
    <col min="521" max="768" width="9.140625" style="1"/>
    <col min="769" max="769" width="31.7109375" style="1" customWidth="1"/>
    <col min="770" max="770" width="8.140625" style="1" customWidth="1"/>
    <col min="771" max="772" width="7.7109375" style="1" customWidth="1"/>
    <col min="773" max="773" width="8.42578125" style="1" customWidth="1"/>
    <col min="774" max="774" width="7.42578125" style="1" customWidth="1"/>
    <col min="775" max="775" width="7.28515625" style="1" customWidth="1"/>
    <col min="776" max="776" width="16.7109375" style="1" customWidth="1"/>
    <col min="777" max="1024" width="9.140625" style="1"/>
    <col min="1025" max="1025" width="31.7109375" style="1" customWidth="1"/>
    <col min="1026" max="1026" width="8.140625" style="1" customWidth="1"/>
    <col min="1027" max="1028" width="7.7109375" style="1" customWidth="1"/>
    <col min="1029" max="1029" width="8.42578125" style="1" customWidth="1"/>
    <col min="1030" max="1030" width="7.42578125" style="1" customWidth="1"/>
    <col min="1031" max="1031" width="7.28515625" style="1" customWidth="1"/>
    <col min="1032" max="1032" width="16.7109375" style="1" customWidth="1"/>
    <col min="1033" max="1280" width="9.140625" style="1"/>
    <col min="1281" max="1281" width="31.7109375" style="1" customWidth="1"/>
    <col min="1282" max="1282" width="8.140625" style="1" customWidth="1"/>
    <col min="1283" max="1284" width="7.7109375" style="1" customWidth="1"/>
    <col min="1285" max="1285" width="8.42578125" style="1" customWidth="1"/>
    <col min="1286" max="1286" width="7.42578125" style="1" customWidth="1"/>
    <col min="1287" max="1287" width="7.28515625" style="1" customWidth="1"/>
    <col min="1288" max="1288" width="16.7109375" style="1" customWidth="1"/>
    <col min="1289" max="1536" width="9.140625" style="1"/>
    <col min="1537" max="1537" width="31.7109375" style="1" customWidth="1"/>
    <col min="1538" max="1538" width="8.140625" style="1" customWidth="1"/>
    <col min="1539" max="1540" width="7.7109375" style="1" customWidth="1"/>
    <col min="1541" max="1541" width="8.42578125" style="1" customWidth="1"/>
    <col min="1542" max="1542" width="7.42578125" style="1" customWidth="1"/>
    <col min="1543" max="1543" width="7.28515625" style="1" customWidth="1"/>
    <col min="1544" max="1544" width="16.7109375" style="1" customWidth="1"/>
    <col min="1545" max="1792" width="9.140625" style="1"/>
    <col min="1793" max="1793" width="31.7109375" style="1" customWidth="1"/>
    <col min="1794" max="1794" width="8.140625" style="1" customWidth="1"/>
    <col min="1795" max="1796" width="7.7109375" style="1" customWidth="1"/>
    <col min="1797" max="1797" width="8.42578125" style="1" customWidth="1"/>
    <col min="1798" max="1798" width="7.42578125" style="1" customWidth="1"/>
    <col min="1799" max="1799" width="7.28515625" style="1" customWidth="1"/>
    <col min="1800" max="1800" width="16.7109375" style="1" customWidth="1"/>
    <col min="1801" max="2048" width="9.140625" style="1"/>
    <col min="2049" max="2049" width="31.7109375" style="1" customWidth="1"/>
    <col min="2050" max="2050" width="8.140625" style="1" customWidth="1"/>
    <col min="2051" max="2052" width="7.7109375" style="1" customWidth="1"/>
    <col min="2053" max="2053" width="8.42578125" style="1" customWidth="1"/>
    <col min="2054" max="2054" width="7.42578125" style="1" customWidth="1"/>
    <col min="2055" max="2055" width="7.28515625" style="1" customWidth="1"/>
    <col min="2056" max="2056" width="16.7109375" style="1" customWidth="1"/>
    <col min="2057" max="2304" width="9.140625" style="1"/>
    <col min="2305" max="2305" width="31.7109375" style="1" customWidth="1"/>
    <col min="2306" max="2306" width="8.140625" style="1" customWidth="1"/>
    <col min="2307" max="2308" width="7.7109375" style="1" customWidth="1"/>
    <col min="2309" max="2309" width="8.42578125" style="1" customWidth="1"/>
    <col min="2310" max="2310" width="7.42578125" style="1" customWidth="1"/>
    <col min="2311" max="2311" width="7.28515625" style="1" customWidth="1"/>
    <col min="2312" max="2312" width="16.7109375" style="1" customWidth="1"/>
    <col min="2313" max="2560" width="9.140625" style="1"/>
    <col min="2561" max="2561" width="31.7109375" style="1" customWidth="1"/>
    <col min="2562" max="2562" width="8.140625" style="1" customWidth="1"/>
    <col min="2563" max="2564" width="7.7109375" style="1" customWidth="1"/>
    <col min="2565" max="2565" width="8.42578125" style="1" customWidth="1"/>
    <col min="2566" max="2566" width="7.42578125" style="1" customWidth="1"/>
    <col min="2567" max="2567" width="7.28515625" style="1" customWidth="1"/>
    <col min="2568" max="2568" width="16.7109375" style="1" customWidth="1"/>
    <col min="2569" max="2816" width="9.140625" style="1"/>
    <col min="2817" max="2817" width="31.7109375" style="1" customWidth="1"/>
    <col min="2818" max="2818" width="8.140625" style="1" customWidth="1"/>
    <col min="2819" max="2820" width="7.7109375" style="1" customWidth="1"/>
    <col min="2821" max="2821" width="8.42578125" style="1" customWidth="1"/>
    <col min="2822" max="2822" width="7.42578125" style="1" customWidth="1"/>
    <col min="2823" max="2823" width="7.28515625" style="1" customWidth="1"/>
    <col min="2824" max="2824" width="16.7109375" style="1" customWidth="1"/>
    <col min="2825" max="3072" width="9.140625" style="1"/>
    <col min="3073" max="3073" width="31.7109375" style="1" customWidth="1"/>
    <col min="3074" max="3074" width="8.140625" style="1" customWidth="1"/>
    <col min="3075" max="3076" width="7.7109375" style="1" customWidth="1"/>
    <col min="3077" max="3077" width="8.42578125" style="1" customWidth="1"/>
    <col min="3078" max="3078" width="7.42578125" style="1" customWidth="1"/>
    <col min="3079" max="3079" width="7.28515625" style="1" customWidth="1"/>
    <col min="3080" max="3080" width="16.7109375" style="1" customWidth="1"/>
    <col min="3081" max="3328" width="9.140625" style="1"/>
    <col min="3329" max="3329" width="31.7109375" style="1" customWidth="1"/>
    <col min="3330" max="3330" width="8.140625" style="1" customWidth="1"/>
    <col min="3331" max="3332" width="7.7109375" style="1" customWidth="1"/>
    <col min="3333" max="3333" width="8.42578125" style="1" customWidth="1"/>
    <col min="3334" max="3334" width="7.42578125" style="1" customWidth="1"/>
    <col min="3335" max="3335" width="7.28515625" style="1" customWidth="1"/>
    <col min="3336" max="3336" width="16.7109375" style="1" customWidth="1"/>
    <col min="3337" max="3584" width="9.140625" style="1"/>
    <col min="3585" max="3585" width="31.7109375" style="1" customWidth="1"/>
    <col min="3586" max="3586" width="8.140625" style="1" customWidth="1"/>
    <col min="3587" max="3588" width="7.7109375" style="1" customWidth="1"/>
    <col min="3589" max="3589" width="8.42578125" style="1" customWidth="1"/>
    <col min="3590" max="3590" width="7.42578125" style="1" customWidth="1"/>
    <col min="3591" max="3591" width="7.28515625" style="1" customWidth="1"/>
    <col min="3592" max="3592" width="16.7109375" style="1" customWidth="1"/>
    <col min="3593" max="3840" width="9.140625" style="1"/>
    <col min="3841" max="3841" width="31.7109375" style="1" customWidth="1"/>
    <col min="3842" max="3842" width="8.140625" style="1" customWidth="1"/>
    <col min="3843" max="3844" width="7.7109375" style="1" customWidth="1"/>
    <col min="3845" max="3845" width="8.42578125" style="1" customWidth="1"/>
    <col min="3846" max="3846" width="7.42578125" style="1" customWidth="1"/>
    <col min="3847" max="3847" width="7.28515625" style="1" customWidth="1"/>
    <col min="3848" max="3848" width="16.7109375" style="1" customWidth="1"/>
    <col min="3849" max="4096" width="9.140625" style="1"/>
    <col min="4097" max="4097" width="31.7109375" style="1" customWidth="1"/>
    <col min="4098" max="4098" width="8.140625" style="1" customWidth="1"/>
    <col min="4099" max="4100" width="7.7109375" style="1" customWidth="1"/>
    <col min="4101" max="4101" width="8.42578125" style="1" customWidth="1"/>
    <col min="4102" max="4102" width="7.42578125" style="1" customWidth="1"/>
    <col min="4103" max="4103" width="7.28515625" style="1" customWidth="1"/>
    <col min="4104" max="4104" width="16.7109375" style="1" customWidth="1"/>
    <col min="4105" max="4352" width="9.140625" style="1"/>
    <col min="4353" max="4353" width="31.7109375" style="1" customWidth="1"/>
    <col min="4354" max="4354" width="8.140625" style="1" customWidth="1"/>
    <col min="4355" max="4356" width="7.7109375" style="1" customWidth="1"/>
    <col min="4357" max="4357" width="8.42578125" style="1" customWidth="1"/>
    <col min="4358" max="4358" width="7.42578125" style="1" customWidth="1"/>
    <col min="4359" max="4359" width="7.28515625" style="1" customWidth="1"/>
    <col min="4360" max="4360" width="16.7109375" style="1" customWidth="1"/>
    <col min="4361" max="4608" width="9.140625" style="1"/>
    <col min="4609" max="4609" width="31.7109375" style="1" customWidth="1"/>
    <col min="4610" max="4610" width="8.140625" style="1" customWidth="1"/>
    <col min="4611" max="4612" width="7.7109375" style="1" customWidth="1"/>
    <col min="4613" max="4613" width="8.42578125" style="1" customWidth="1"/>
    <col min="4614" max="4614" width="7.42578125" style="1" customWidth="1"/>
    <col min="4615" max="4615" width="7.28515625" style="1" customWidth="1"/>
    <col min="4616" max="4616" width="16.7109375" style="1" customWidth="1"/>
    <col min="4617" max="4864" width="9.140625" style="1"/>
    <col min="4865" max="4865" width="31.7109375" style="1" customWidth="1"/>
    <col min="4866" max="4866" width="8.140625" style="1" customWidth="1"/>
    <col min="4867" max="4868" width="7.7109375" style="1" customWidth="1"/>
    <col min="4869" max="4869" width="8.42578125" style="1" customWidth="1"/>
    <col min="4870" max="4870" width="7.42578125" style="1" customWidth="1"/>
    <col min="4871" max="4871" width="7.28515625" style="1" customWidth="1"/>
    <col min="4872" max="4872" width="16.7109375" style="1" customWidth="1"/>
    <col min="4873" max="5120" width="9.140625" style="1"/>
    <col min="5121" max="5121" width="31.7109375" style="1" customWidth="1"/>
    <col min="5122" max="5122" width="8.140625" style="1" customWidth="1"/>
    <col min="5123" max="5124" width="7.7109375" style="1" customWidth="1"/>
    <col min="5125" max="5125" width="8.42578125" style="1" customWidth="1"/>
    <col min="5126" max="5126" width="7.42578125" style="1" customWidth="1"/>
    <col min="5127" max="5127" width="7.28515625" style="1" customWidth="1"/>
    <col min="5128" max="5128" width="16.7109375" style="1" customWidth="1"/>
    <col min="5129" max="5376" width="9.140625" style="1"/>
    <col min="5377" max="5377" width="31.7109375" style="1" customWidth="1"/>
    <col min="5378" max="5378" width="8.140625" style="1" customWidth="1"/>
    <col min="5379" max="5380" width="7.7109375" style="1" customWidth="1"/>
    <col min="5381" max="5381" width="8.42578125" style="1" customWidth="1"/>
    <col min="5382" max="5382" width="7.42578125" style="1" customWidth="1"/>
    <col min="5383" max="5383" width="7.28515625" style="1" customWidth="1"/>
    <col min="5384" max="5384" width="16.7109375" style="1" customWidth="1"/>
    <col min="5385" max="5632" width="9.140625" style="1"/>
    <col min="5633" max="5633" width="31.7109375" style="1" customWidth="1"/>
    <col min="5634" max="5634" width="8.140625" style="1" customWidth="1"/>
    <col min="5635" max="5636" width="7.7109375" style="1" customWidth="1"/>
    <col min="5637" max="5637" width="8.42578125" style="1" customWidth="1"/>
    <col min="5638" max="5638" width="7.42578125" style="1" customWidth="1"/>
    <col min="5639" max="5639" width="7.28515625" style="1" customWidth="1"/>
    <col min="5640" max="5640" width="16.7109375" style="1" customWidth="1"/>
    <col min="5641" max="5888" width="9.140625" style="1"/>
    <col min="5889" max="5889" width="31.7109375" style="1" customWidth="1"/>
    <col min="5890" max="5890" width="8.140625" style="1" customWidth="1"/>
    <col min="5891" max="5892" width="7.7109375" style="1" customWidth="1"/>
    <col min="5893" max="5893" width="8.42578125" style="1" customWidth="1"/>
    <col min="5894" max="5894" width="7.42578125" style="1" customWidth="1"/>
    <col min="5895" max="5895" width="7.28515625" style="1" customWidth="1"/>
    <col min="5896" max="5896" width="16.7109375" style="1" customWidth="1"/>
    <col min="5897" max="6144" width="9.140625" style="1"/>
    <col min="6145" max="6145" width="31.7109375" style="1" customWidth="1"/>
    <col min="6146" max="6146" width="8.140625" style="1" customWidth="1"/>
    <col min="6147" max="6148" width="7.7109375" style="1" customWidth="1"/>
    <col min="6149" max="6149" width="8.42578125" style="1" customWidth="1"/>
    <col min="6150" max="6150" width="7.42578125" style="1" customWidth="1"/>
    <col min="6151" max="6151" width="7.28515625" style="1" customWidth="1"/>
    <col min="6152" max="6152" width="16.7109375" style="1" customWidth="1"/>
    <col min="6153" max="6400" width="9.140625" style="1"/>
    <col min="6401" max="6401" width="31.7109375" style="1" customWidth="1"/>
    <col min="6402" max="6402" width="8.140625" style="1" customWidth="1"/>
    <col min="6403" max="6404" width="7.7109375" style="1" customWidth="1"/>
    <col min="6405" max="6405" width="8.42578125" style="1" customWidth="1"/>
    <col min="6406" max="6406" width="7.42578125" style="1" customWidth="1"/>
    <col min="6407" max="6407" width="7.28515625" style="1" customWidth="1"/>
    <col min="6408" max="6408" width="16.7109375" style="1" customWidth="1"/>
    <col min="6409" max="6656" width="9.140625" style="1"/>
    <col min="6657" max="6657" width="31.7109375" style="1" customWidth="1"/>
    <col min="6658" max="6658" width="8.140625" style="1" customWidth="1"/>
    <col min="6659" max="6660" width="7.7109375" style="1" customWidth="1"/>
    <col min="6661" max="6661" width="8.42578125" style="1" customWidth="1"/>
    <col min="6662" max="6662" width="7.42578125" style="1" customWidth="1"/>
    <col min="6663" max="6663" width="7.28515625" style="1" customWidth="1"/>
    <col min="6664" max="6664" width="16.7109375" style="1" customWidth="1"/>
    <col min="6665" max="6912" width="9.140625" style="1"/>
    <col min="6913" max="6913" width="31.7109375" style="1" customWidth="1"/>
    <col min="6914" max="6914" width="8.140625" style="1" customWidth="1"/>
    <col min="6915" max="6916" width="7.7109375" style="1" customWidth="1"/>
    <col min="6917" max="6917" width="8.42578125" style="1" customWidth="1"/>
    <col min="6918" max="6918" width="7.42578125" style="1" customWidth="1"/>
    <col min="6919" max="6919" width="7.28515625" style="1" customWidth="1"/>
    <col min="6920" max="6920" width="16.7109375" style="1" customWidth="1"/>
    <col min="6921" max="7168" width="9.140625" style="1"/>
    <col min="7169" max="7169" width="31.7109375" style="1" customWidth="1"/>
    <col min="7170" max="7170" width="8.140625" style="1" customWidth="1"/>
    <col min="7171" max="7172" width="7.7109375" style="1" customWidth="1"/>
    <col min="7173" max="7173" width="8.42578125" style="1" customWidth="1"/>
    <col min="7174" max="7174" width="7.42578125" style="1" customWidth="1"/>
    <col min="7175" max="7175" width="7.28515625" style="1" customWidth="1"/>
    <col min="7176" max="7176" width="16.7109375" style="1" customWidth="1"/>
    <col min="7177" max="7424" width="9.140625" style="1"/>
    <col min="7425" max="7425" width="31.7109375" style="1" customWidth="1"/>
    <col min="7426" max="7426" width="8.140625" style="1" customWidth="1"/>
    <col min="7427" max="7428" width="7.7109375" style="1" customWidth="1"/>
    <col min="7429" max="7429" width="8.42578125" style="1" customWidth="1"/>
    <col min="7430" max="7430" width="7.42578125" style="1" customWidth="1"/>
    <col min="7431" max="7431" width="7.28515625" style="1" customWidth="1"/>
    <col min="7432" max="7432" width="16.7109375" style="1" customWidth="1"/>
    <col min="7433" max="7680" width="9.140625" style="1"/>
    <col min="7681" max="7681" width="31.7109375" style="1" customWidth="1"/>
    <col min="7682" max="7682" width="8.140625" style="1" customWidth="1"/>
    <col min="7683" max="7684" width="7.7109375" style="1" customWidth="1"/>
    <col min="7685" max="7685" width="8.42578125" style="1" customWidth="1"/>
    <col min="7686" max="7686" width="7.42578125" style="1" customWidth="1"/>
    <col min="7687" max="7687" width="7.28515625" style="1" customWidth="1"/>
    <col min="7688" max="7688" width="16.7109375" style="1" customWidth="1"/>
    <col min="7689" max="7936" width="9.140625" style="1"/>
    <col min="7937" max="7937" width="31.7109375" style="1" customWidth="1"/>
    <col min="7938" max="7938" width="8.140625" style="1" customWidth="1"/>
    <col min="7939" max="7940" width="7.7109375" style="1" customWidth="1"/>
    <col min="7941" max="7941" width="8.42578125" style="1" customWidth="1"/>
    <col min="7942" max="7942" width="7.42578125" style="1" customWidth="1"/>
    <col min="7943" max="7943" width="7.28515625" style="1" customWidth="1"/>
    <col min="7944" max="7944" width="16.7109375" style="1" customWidth="1"/>
    <col min="7945" max="8192" width="9.140625" style="1"/>
    <col min="8193" max="8193" width="31.7109375" style="1" customWidth="1"/>
    <col min="8194" max="8194" width="8.140625" style="1" customWidth="1"/>
    <col min="8195" max="8196" width="7.7109375" style="1" customWidth="1"/>
    <col min="8197" max="8197" width="8.42578125" style="1" customWidth="1"/>
    <col min="8198" max="8198" width="7.42578125" style="1" customWidth="1"/>
    <col min="8199" max="8199" width="7.28515625" style="1" customWidth="1"/>
    <col min="8200" max="8200" width="16.7109375" style="1" customWidth="1"/>
    <col min="8201" max="8448" width="9.140625" style="1"/>
    <col min="8449" max="8449" width="31.7109375" style="1" customWidth="1"/>
    <col min="8450" max="8450" width="8.140625" style="1" customWidth="1"/>
    <col min="8451" max="8452" width="7.7109375" style="1" customWidth="1"/>
    <col min="8453" max="8453" width="8.42578125" style="1" customWidth="1"/>
    <col min="8454" max="8454" width="7.42578125" style="1" customWidth="1"/>
    <col min="8455" max="8455" width="7.28515625" style="1" customWidth="1"/>
    <col min="8456" max="8456" width="16.7109375" style="1" customWidth="1"/>
    <col min="8457" max="8704" width="9.140625" style="1"/>
    <col min="8705" max="8705" width="31.7109375" style="1" customWidth="1"/>
    <col min="8706" max="8706" width="8.140625" style="1" customWidth="1"/>
    <col min="8707" max="8708" width="7.7109375" style="1" customWidth="1"/>
    <col min="8709" max="8709" width="8.42578125" style="1" customWidth="1"/>
    <col min="8710" max="8710" width="7.42578125" style="1" customWidth="1"/>
    <col min="8711" max="8711" width="7.28515625" style="1" customWidth="1"/>
    <col min="8712" max="8712" width="16.7109375" style="1" customWidth="1"/>
    <col min="8713" max="8960" width="9.140625" style="1"/>
    <col min="8961" max="8961" width="31.7109375" style="1" customWidth="1"/>
    <col min="8962" max="8962" width="8.140625" style="1" customWidth="1"/>
    <col min="8963" max="8964" width="7.7109375" style="1" customWidth="1"/>
    <col min="8965" max="8965" width="8.42578125" style="1" customWidth="1"/>
    <col min="8966" max="8966" width="7.42578125" style="1" customWidth="1"/>
    <col min="8967" max="8967" width="7.28515625" style="1" customWidth="1"/>
    <col min="8968" max="8968" width="16.7109375" style="1" customWidth="1"/>
    <col min="8969" max="9216" width="9.140625" style="1"/>
    <col min="9217" max="9217" width="31.7109375" style="1" customWidth="1"/>
    <col min="9218" max="9218" width="8.140625" style="1" customWidth="1"/>
    <col min="9219" max="9220" width="7.7109375" style="1" customWidth="1"/>
    <col min="9221" max="9221" width="8.42578125" style="1" customWidth="1"/>
    <col min="9222" max="9222" width="7.42578125" style="1" customWidth="1"/>
    <col min="9223" max="9223" width="7.28515625" style="1" customWidth="1"/>
    <col min="9224" max="9224" width="16.7109375" style="1" customWidth="1"/>
    <col min="9225" max="9472" width="9.140625" style="1"/>
    <col min="9473" max="9473" width="31.7109375" style="1" customWidth="1"/>
    <col min="9474" max="9474" width="8.140625" style="1" customWidth="1"/>
    <col min="9475" max="9476" width="7.7109375" style="1" customWidth="1"/>
    <col min="9477" max="9477" width="8.42578125" style="1" customWidth="1"/>
    <col min="9478" max="9478" width="7.42578125" style="1" customWidth="1"/>
    <col min="9479" max="9479" width="7.28515625" style="1" customWidth="1"/>
    <col min="9480" max="9480" width="16.7109375" style="1" customWidth="1"/>
    <col min="9481" max="9728" width="9.140625" style="1"/>
    <col min="9729" max="9729" width="31.7109375" style="1" customWidth="1"/>
    <col min="9730" max="9730" width="8.140625" style="1" customWidth="1"/>
    <col min="9731" max="9732" width="7.7109375" style="1" customWidth="1"/>
    <col min="9733" max="9733" width="8.42578125" style="1" customWidth="1"/>
    <col min="9734" max="9734" width="7.42578125" style="1" customWidth="1"/>
    <col min="9735" max="9735" width="7.28515625" style="1" customWidth="1"/>
    <col min="9736" max="9736" width="16.7109375" style="1" customWidth="1"/>
    <col min="9737" max="9984" width="9.140625" style="1"/>
    <col min="9985" max="9985" width="31.7109375" style="1" customWidth="1"/>
    <col min="9986" max="9986" width="8.140625" style="1" customWidth="1"/>
    <col min="9987" max="9988" width="7.7109375" style="1" customWidth="1"/>
    <col min="9989" max="9989" width="8.42578125" style="1" customWidth="1"/>
    <col min="9990" max="9990" width="7.42578125" style="1" customWidth="1"/>
    <col min="9991" max="9991" width="7.28515625" style="1" customWidth="1"/>
    <col min="9992" max="9992" width="16.7109375" style="1" customWidth="1"/>
    <col min="9993" max="10240" width="9.140625" style="1"/>
    <col min="10241" max="10241" width="31.7109375" style="1" customWidth="1"/>
    <col min="10242" max="10242" width="8.140625" style="1" customWidth="1"/>
    <col min="10243" max="10244" width="7.7109375" style="1" customWidth="1"/>
    <col min="10245" max="10245" width="8.42578125" style="1" customWidth="1"/>
    <col min="10246" max="10246" width="7.42578125" style="1" customWidth="1"/>
    <col min="10247" max="10247" width="7.28515625" style="1" customWidth="1"/>
    <col min="10248" max="10248" width="16.7109375" style="1" customWidth="1"/>
    <col min="10249" max="10496" width="9.140625" style="1"/>
    <col min="10497" max="10497" width="31.7109375" style="1" customWidth="1"/>
    <col min="10498" max="10498" width="8.140625" style="1" customWidth="1"/>
    <col min="10499" max="10500" width="7.7109375" style="1" customWidth="1"/>
    <col min="10501" max="10501" width="8.42578125" style="1" customWidth="1"/>
    <col min="10502" max="10502" width="7.42578125" style="1" customWidth="1"/>
    <col min="10503" max="10503" width="7.28515625" style="1" customWidth="1"/>
    <col min="10504" max="10504" width="16.7109375" style="1" customWidth="1"/>
    <col min="10505" max="10752" width="9.140625" style="1"/>
    <col min="10753" max="10753" width="31.7109375" style="1" customWidth="1"/>
    <col min="10754" max="10754" width="8.140625" style="1" customWidth="1"/>
    <col min="10755" max="10756" width="7.7109375" style="1" customWidth="1"/>
    <col min="10757" max="10757" width="8.42578125" style="1" customWidth="1"/>
    <col min="10758" max="10758" width="7.42578125" style="1" customWidth="1"/>
    <col min="10759" max="10759" width="7.28515625" style="1" customWidth="1"/>
    <col min="10760" max="10760" width="16.7109375" style="1" customWidth="1"/>
    <col min="10761" max="11008" width="9.140625" style="1"/>
    <col min="11009" max="11009" width="31.7109375" style="1" customWidth="1"/>
    <col min="11010" max="11010" width="8.140625" style="1" customWidth="1"/>
    <col min="11011" max="11012" width="7.7109375" style="1" customWidth="1"/>
    <col min="11013" max="11013" width="8.42578125" style="1" customWidth="1"/>
    <col min="11014" max="11014" width="7.42578125" style="1" customWidth="1"/>
    <col min="11015" max="11015" width="7.28515625" style="1" customWidth="1"/>
    <col min="11016" max="11016" width="16.7109375" style="1" customWidth="1"/>
    <col min="11017" max="11264" width="9.140625" style="1"/>
    <col min="11265" max="11265" width="31.7109375" style="1" customWidth="1"/>
    <col min="11266" max="11266" width="8.140625" style="1" customWidth="1"/>
    <col min="11267" max="11268" width="7.7109375" style="1" customWidth="1"/>
    <col min="11269" max="11269" width="8.42578125" style="1" customWidth="1"/>
    <col min="11270" max="11270" width="7.42578125" style="1" customWidth="1"/>
    <col min="11271" max="11271" width="7.28515625" style="1" customWidth="1"/>
    <col min="11272" max="11272" width="16.7109375" style="1" customWidth="1"/>
    <col min="11273" max="11520" width="9.140625" style="1"/>
    <col min="11521" max="11521" width="31.7109375" style="1" customWidth="1"/>
    <col min="11522" max="11522" width="8.140625" style="1" customWidth="1"/>
    <col min="11523" max="11524" width="7.7109375" style="1" customWidth="1"/>
    <col min="11525" max="11525" width="8.42578125" style="1" customWidth="1"/>
    <col min="11526" max="11526" width="7.42578125" style="1" customWidth="1"/>
    <col min="11527" max="11527" width="7.28515625" style="1" customWidth="1"/>
    <col min="11528" max="11528" width="16.7109375" style="1" customWidth="1"/>
    <col min="11529" max="11776" width="9.140625" style="1"/>
    <col min="11777" max="11777" width="31.7109375" style="1" customWidth="1"/>
    <col min="11778" max="11778" width="8.140625" style="1" customWidth="1"/>
    <col min="11779" max="11780" width="7.7109375" style="1" customWidth="1"/>
    <col min="11781" max="11781" width="8.42578125" style="1" customWidth="1"/>
    <col min="11782" max="11782" width="7.42578125" style="1" customWidth="1"/>
    <col min="11783" max="11783" width="7.28515625" style="1" customWidth="1"/>
    <col min="11784" max="11784" width="16.7109375" style="1" customWidth="1"/>
    <col min="11785" max="12032" width="9.140625" style="1"/>
    <col min="12033" max="12033" width="31.7109375" style="1" customWidth="1"/>
    <col min="12034" max="12034" width="8.140625" style="1" customWidth="1"/>
    <col min="12035" max="12036" width="7.7109375" style="1" customWidth="1"/>
    <col min="12037" max="12037" width="8.42578125" style="1" customWidth="1"/>
    <col min="12038" max="12038" width="7.42578125" style="1" customWidth="1"/>
    <col min="12039" max="12039" width="7.28515625" style="1" customWidth="1"/>
    <col min="12040" max="12040" width="16.7109375" style="1" customWidth="1"/>
    <col min="12041" max="12288" width="9.140625" style="1"/>
    <col min="12289" max="12289" width="31.7109375" style="1" customWidth="1"/>
    <col min="12290" max="12290" width="8.140625" style="1" customWidth="1"/>
    <col min="12291" max="12292" width="7.7109375" style="1" customWidth="1"/>
    <col min="12293" max="12293" width="8.42578125" style="1" customWidth="1"/>
    <col min="12294" max="12294" width="7.42578125" style="1" customWidth="1"/>
    <col min="12295" max="12295" width="7.28515625" style="1" customWidth="1"/>
    <col min="12296" max="12296" width="16.7109375" style="1" customWidth="1"/>
    <col min="12297" max="12544" width="9.140625" style="1"/>
    <col min="12545" max="12545" width="31.7109375" style="1" customWidth="1"/>
    <col min="12546" max="12546" width="8.140625" style="1" customWidth="1"/>
    <col min="12547" max="12548" width="7.7109375" style="1" customWidth="1"/>
    <col min="12549" max="12549" width="8.42578125" style="1" customWidth="1"/>
    <col min="12550" max="12550" width="7.42578125" style="1" customWidth="1"/>
    <col min="12551" max="12551" width="7.28515625" style="1" customWidth="1"/>
    <col min="12552" max="12552" width="16.7109375" style="1" customWidth="1"/>
    <col min="12553" max="12800" width="9.140625" style="1"/>
    <col min="12801" max="12801" width="31.7109375" style="1" customWidth="1"/>
    <col min="12802" max="12802" width="8.140625" style="1" customWidth="1"/>
    <col min="12803" max="12804" width="7.7109375" style="1" customWidth="1"/>
    <col min="12805" max="12805" width="8.42578125" style="1" customWidth="1"/>
    <col min="12806" max="12806" width="7.42578125" style="1" customWidth="1"/>
    <col min="12807" max="12807" width="7.28515625" style="1" customWidth="1"/>
    <col min="12808" max="12808" width="16.7109375" style="1" customWidth="1"/>
    <col min="12809" max="13056" width="9.140625" style="1"/>
    <col min="13057" max="13057" width="31.7109375" style="1" customWidth="1"/>
    <col min="13058" max="13058" width="8.140625" style="1" customWidth="1"/>
    <col min="13059" max="13060" width="7.7109375" style="1" customWidth="1"/>
    <col min="13061" max="13061" width="8.42578125" style="1" customWidth="1"/>
    <col min="13062" max="13062" width="7.42578125" style="1" customWidth="1"/>
    <col min="13063" max="13063" width="7.28515625" style="1" customWidth="1"/>
    <col min="13064" max="13064" width="16.7109375" style="1" customWidth="1"/>
    <col min="13065" max="13312" width="9.140625" style="1"/>
    <col min="13313" max="13313" width="31.7109375" style="1" customWidth="1"/>
    <col min="13314" max="13314" width="8.140625" style="1" customWidth="1"/>
    <col min="13315" max="13316" width="7.7109375" style="1" customWidth="1"/>
    <col min="13317" max="13317" width="8.42578125" style="1" customWidth="1"/>
    <col min="13318" max="13318" width="7.42578125" style="1" customWidth="1"/>
    <col min="13319" max="13319" width="7.28515625" style="1" customWidth="1"/>
    <col min="13320" max="13320" width="16.7109375" style="1" customWidth="1"/>
    <col min="13321" max="13568" width="9.140625" style="1"/>
    <col min="13569" max="13569" width="31.7109375" style="1" customWidth="1"/>
    <col min="13570" max="13570" width="8.140625" style="1" customWidth="1"/>
    <col min="13571" max="13572" width="7.7109375" style="1" customWidth="1"/>
    <col min="13573" max="13573" width="8.42578125" style="1" customWidth="1"/>
    <col min="13574" max="13574" width="7.42578125" style="1" customWidth="1"/>
    <col min="13575" max="13575" width="7.28515625" style="1" customWidth="1"/>
    <col min="13576" max="13576" width="16.7109375" style="1" customWidth="1"/>
    <col min="13577" max="13824" width="9.140625" style="1"/>
    <col min="13825" max="13825" width="31.7109375" style="1" customWidth="1"/>
    <col min="13826" max="13826" width="8.140625" style="1" customWidth="1"/>
    <col min="13827" max="13828" width="7.7109375" style="1" customWidth="1"/>
    <col min="13829" max="13829" width="8.42578125" style="1" customWidth="1"/>
    <col min="13830" max="13830" width="7.42578125" style="1" customWidth="1"/>
    <col min="13831" max="13831" width="7.28515625" style="1" customWidth="1"/>
    <col min="13832" max="13832" width="16.7109375" style="1" customWidth="1"/>
    <col min="13833" max="14080" width="9.140625" style="1"/>
    <col min="14081" max="14081" width="31.7109375" style="1" customWidth="1"/>
    <col min="14082" max="14082" width="8.140625" style="1" customWidth="1"/>
    <col min="14083" max="14084" width="7.7109375" style="1" customWidth="1"/>
    <col min="14085" max="14085" width="8.42578125" style="1" customWidth="1"/>
    <col min="14086" max="14086" width="7.42578125" style="1" customWidth="1"/>
    <col min="14087" max="14087" width="7.28515625" style="1" customWidth="1"/>
    <col min="14088" max="14088" width="16.7109375" style="1" customWidth="1"/>
    <col min="14089" max="14336" width="9.140625" style="1"/>
    <col min="14337" max="14337" width="31.7109375" style="1" customWidth="1"/>
    <col min="14338" max="14338" width="8.140625" style="1" customWidth="1"/>
    <col min="14339" max="14340" width="7.7109375" style="1" customWidth="1"/>
    <col min="14341" max="14341" width="8.42578125" style="1" customWidth="1"/>
    <col min="14342" max="14342" width="7.42578125" style="1" customWidth="1"/>
    <col min="14343" max="14343" width="7.28515625" style="1" customWidth="1"/>
    <col min="14344" max="14344" width="16.7109375" style="1" customWidth="1"/>
    <col min="14345" max="14592" width="9.140625" style="1"/>
    <col min="14593" max="14593" width="31.7109375" style="1" customWidth="1"/>
    <col min="14594" max="14594" width="8.140625" style="1" customWidth="1"/>
    <col min="14595" max="14596" width="7.7109375" style="1" customWidth="1"/>
    <col min="14597" max="14597" width="8.42578125" style="1" customWidth="1"/>
    <col min="14598" max="14598" width="7.42578125" style="1" customWidth="1"/>
    <col min="14599" max="14599" width="7.28515625" style="1" customWidth="1"/>
    <col min="14600" max="14600" width="16.7109375" style="1" customWidth="1"/>
    <col min="14601" max="14848" width="9.140625" style="1"/>
    <col min="14849" max="14849" width="31.7109375" style="1" customWidth="1"/>
    <col min="14850" max="14850" width="8.140625" style="1" customWidth="1"/>
    <col min="14851" max="14852" width="7.7109375" style="1" customWidth="1"/>
    <col min="14853" max="14853" width="8.42578125" style="1" customWidth="1"/>
    <col min="14854" max="14854" width="7.42578125" style="1" customWidth="1"/>
    <col min="14855" max="14855" width="7.28515625" style="1" customWidth="1"/>
    <col min="14856" max="14856" width="16.7109375" style="1" customWidth="1"/>
    <col min="14857" max="15104" width="9.140625" style="1"/>
    <col min="15105" max="15105" width="31.7109375" style="1" customWidth="1"/>
    <col min="15106" max="15106" width="8.140625" style="1" customWidth="1"/>
    <col min="15107" max="15108" width="7.7109375" style="1" customWidth="1"/>
    <col min="15109" max="15109" width="8.42578125" style="1" customWidth="1"/>
    <col min="15110" max="15110" width="7.42578125" style="1" customWidth="1"/>
    <col min="15111" max="15111" width="7.28515625" style="1" customWidth="1"/>
    <col min="15112" max="15112" width="16.7109375" style="1" customWidth="1"/>
    <col min="15113" max="15360" width="9.140625" style="1"/>
    <col min="15361" max="15361" width="31.7109375" style="1" customWidth="1"/>
    <col min="15362" max="15362" width="8.140625" style="1" customWidth="1"/>
    <col min="15363" max="15364" width="7.7109375" style="1" customWidth="1"/>
    <col min="15365" max="15365" width="8.42578125" style="1" customWidth="1"/>
    <col min="15366" max="15366" width="7.42578125" style="1" customWidth="1"/>
    <col min="15367" max="15367" width="7.28515625" style="1" customWidth="1"/>
    <col min="15368" max="15368" width="16.7109375" style="1" customWidth="1"/>
    <col min="15369" max="15616" width="9.140625" style="1"/>
    <col min="15617" max="15617" width="31.7109375" style="1" customWidth="1"/>
    <col min="15618" max="15618" width="8.140625" style="1" customWidth="1"/>
    <col min="15619" max="15620" width="7.7109375" style="1" customWidth="1"/>
    <col min="15621" max="15621" width="8.42578125" style="1" customWidth="1"/>
    <col min="15622" max="15622" width="7.42578125" style="1" customWidth="1"/>
    <col min="15623" max="15623" width="7.28515625" style="1" customWidth="1"/>
    <col min="15624" max="15624" width="16.7109375" style="1" customWidth="1"/>
    <col min="15625" max="15872" width="9.140625" style="1"/>
    <col min="15873" max="15873" width="31.7109375" style="1" customWidth="1"/>
    <col min="15874" max="15874" width="8.140625" style="1" customWidth="1"/>
    <col min="15875" max="15876" width="7.7109375" style="1" customWidth="1"/>
    <col min="15877" max="15877" width="8.42578125" style="1" customWidth="1"/>
    <col min="15878" max="15878" width="7.42578125" style="1" customWidth="1"/>
    <col min="15879" max="15879" width="7.28515625" style="1" customWidth="1"/>
    <col min="15880" max="15880" width="16.7109375" style="1" customWidth="1"/>
    <col min="15881" max="16128" width="9.140625" style="1"/>
    <col min="16129" max="16129" width="31.7109375" style="1" customWidth="1"/>
    <col min="16130" max="16130" width="8.140625" style="1" customWidth="1"/>
    <col min="16131" max="16132" width="7.7109375" style="1" customWidth="1"/>
    <col min="16133" max="16133" width="8.42578125" style="1" customWidth="1"/>
    <col min="16134" max="16134" width="7.42578125" style="1" customWidth="1"/>
    <col min="16135" max="16135" width="7.28515625" style="1" customWidth="1"/>
    <col min="16136" max="16136" width="16.7109375" style="1" customWidth="1"/>
    <col min="16137" max="16384" width="9.140625" style="1"/>
  </cols>
  <sheetData>
    <row r="1" spans="1:255" ht="12.75" x14ac:dyDescent="0.25">
      <c r="A1" s="122" t="s">
        <v>1</v>
      </c>
      <c r="B1" s="123"/>
      <c r="C1" s="123"/>
      <c r="D1" s="123"/>
      <c r="E1" s="123"/>
      <c r="F1" s="123"/>
      <c r="G1" s="123"/>
      <c r="H1" s="124"/>
    </row>
    <row r="2" spans="1:255" x14ac:dyDescent="0.25">
      <c r="A2" s="117" t="s">
        <v>2</v>
      </c>
      <c r="B2" s="118"/>
      <c r="C2" s="118"/>
      <c r="D2" s="118"/>
      <c r="E2" s="118"/>
      <c r="F2" s="118"/>
      <c r="G2" s="118"/>
      <c r="H2" s="119"/>
    </row>
    <row r="3" spans="1:255" ht="10.5" customHeight="1" x14ac:dyDescent="0.25">
      <c r="A3" s="83" t="s">
        <v>118</v>
      </c>
      <c r="B3" s="84" t="s">
        <v>4</v>
      </c>
      <c r="C3" s="85" t="s">
        <v>119</v>
      </c>
      <c r="D3" s="85" t="s">
        <v>120</v>
      </c>
      <c r="E3" s="85" t="s">
        <v>121</v>
      </c>
      <c r="F3" s="85" t="s">
        <v>8</v>
      </c>
      <c r="G3" s="86" t="s">
        <v>9</v>
      </c>
      <c r="H3" s="83" t="s">
        <v>122</v>
      </c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x14ac:dyDescent="0.25">
      <c r="A4" s="112" t="s">
        <v>123</v>
      </c>
      <c r="B4" s="113"/>
      <c r="C4" s="114"/>
      <c r="D4" s="114"/>
      <c r="E4" s="114"/>
      <c r="F4" s="114"/>
      <c r="G4" s="113"/>
      <c r="H4" s="115"/>
    </row>
    <row r="5" spans="1:255" ht="24.75" customHeight="1" x14ac:dyDescent="0.25">
      <c r="A5" s="7" t="s">
        <v>12</v>
      </c>
      <c r="B5" s="8">
        <v>100</v>
      </c>
      <c r="C5" s="9">
        <v>1.7</v>
      </c>
      <c r="D5" s="9">
        <v>5.07</v>
      </c>
      <c r="E5" s="9">
        <v>10.52</v>
      </c>
      <c r="F5" s="9">
        <v>95.4</v>
      </c>
      <c r="G5" s="10" t="s">
        <v>13</v>
      </c>
      <c r="H5" s="11" t="s">
        <v>14</v>
      </c>
    </row>
    <row r="6" spans="1:255" ht="24" x14ac:dyDescent="0.25">
      <c r="A6" s="18" t="s">
        <v>18</v>
      </c>
      <c r="B6" s="26">
        <v>180</v>
      </c>
      <c r="C6" s="41">
        <v>6.62</v>
      </c>
      <c r="D6" s="41">
        <v>5.42</v>
      </c>
      <c r="E6" s="41">
        <v>31.73</v>
      </c>
      <c r="F6" s="41">
        <v>202.14</v>
      </c>
      <c r="G6" s="20" t="s">
        <v>19</v>
      </c>
      <c r="H6" s="18" t="s">
        <v>20</v>
      </c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  <c r="CC6" s="88"/>
      <c r="CD6" s="88"/>
      <c r="CE6" s="88"/>
      <c r="CF6" s="88"/>
      <c r="CG6" s="88"/>
      <c r="CH6" s="88"/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  <c r="DN6" s="88"/>
      <c r="DO6" s="88"/>
      <c r="DP6" s="88"/>
      <c r="DQ6" s="88"/>
      <c r="DR6" s="88"/>
      <c r="DS6" s="88"/>
      <c r="DT6" s="88"/>
      <c r="DU6" s="88"/>
      <c r="DV6" s="88"/>
      <c r="DW6" s="88"/>
      <c r="DX6" s="88"/>
      <c r="DY6" s="88"/>
      <c r="DZ6" s="88"/>
      <c r="EA6" s="88"/>
      <c r="EB6" s="88"/>
      <c r="EC6" s="88"/>
      <c r="ED6" s="88"/>
      <c r="EE6" s="88"/>
      <c r="EF6" s="88"/>
      <c r="EG6" s="88"/>
      <c r="EH6" s="88"/>
      <c r="EI6" s="88"/>
      <c r="EJ6" s="88"/>
      <c r="EK6" s="88"/>
      <c r="EL6" s="88"/>
      <c r="EM6" s="88"/>
      <c r="EN6" s="88"/>
      <c r="EO6" s="88"/>
      <c r="EP6" s="88"/>
      <c r="EQ6" s="88"/>
      <c r="ER6" s="88"/>
      <c r="ES6" s="88"/>
      <c r="ET6" s="88"/>
      <c r="EU6" s="88"/>
      <c r="EV6" s="88"/>
      <c r="EW6" s="88"/>
      <c r="EX6" s="88"/>
      <c r="EY6" s="88"/>
      <c r="EZ6" s="88"/>
      <c r="FA6" s="88"/>
      <c r="FB6" s="88"/>
      <c r="FC6" s="88"/>
      <c r="FD6" s="88"/>
      <c r="FE6" s="88"/>
      <c r="FF6" s="88"/>
      <c r="FG6" s="88"/>
      <c r="FH6" s="88"/>
      <c r="FI6" s="88"/>
      <c r="FJ6" s="88"/>
      <c r="FK6" s="88"/>
      <c r="FL6" s="88"/>
      <c r="FM6" s="88"/>
      <c r="FN6" s="88"/>
      <c r="FO6" s="88"/>
      <c r="FP6" s="88"/>
      <c r="FQ6" s="88"/>
      <c r="FR6" s="88"/>
      <c r="FS6" s="88"/>
      <c r="FT6" s="88"/>
      <c r="FU6" s="88"/>
      <c r="FV6" s="88"/>
      <c r="FW6" s="88"/>
      <c r="FX6" s="88"/>
      <c r="FY6" s="88"/>
      <c r="FZ6" s="88"/>
      <c r="GA6" s="88"/>
      <c r="GB6" s="88"/>
      <c r="GC6" s="88"/>
      <c r="GD6" s="88"/>
      <c r="GE6" s="88"/>
      <c r="GF6" s="88"/>
      <c r="GG6" s="88"/>
      <c r="GH6" s="88"/>
      <c r="GI6" s="88"/>
      <c r="GJ6" s="88"/>
      <c r="GK6" s="88"/>
      <c r="GL6" s="88"/>
      <c r="GM6" s="88"/>
      <c r="GN6" s="88"/>
      <c r="GO6" s="88"/>
      <c r="GP6" s="88"/>
      <c r="GQ6" s="88"/>
      <c r="GR6" s="88"/>
      <c r="GS6" s="88"/>
      <c r="GT6" s="88"/>
      <c r="GU6" s="88"/>
      <c r="GV6" s="88"/>
      <c r="GW6" s="88"/>
      <c r="GX6" s="88"/>
      <c r="GY6" s="88"/>
      <c r="GZ6" s="88"/>
      <c r="HA6" s="88"/>
      <c r="HB6" s="88"/>
      <c r="HC6" s="88"/>
      <c r="HD6" s="88"/>
      <c r="HE6" s="88"/>
      <c r="HF6" s="88"/>
      <c r="HG6" s="88"/>
      <c r="HH6" s="88"/>
      <c r="HI6" s="88"/>
      <c r="HJ6" s="88"/>
      <c r="HK6" s="88"/>
      <c r="HL6" s="88"/>
      <c r="HM6" s="88"/>
      <c r="HN6" s="88"/>
      <c r="HO6" s="88"/>
      <c r="HP6" s="88"/>
      <c r="HQ6" s="88"/>
      <c r="HR6" s="88"/>
      <c r="HS6" s="88"/>
      <c r="HT6" s="88"/>
      <c r="HU6" s="88"/>
      <c r="HV6" s="88"/>
      <c r="HW6" s="88"/>
      <c r="HX6" s="88"/>
      <c r="HY6" s="88"/>
      <c r="HZ6" s="88"/>
      <c r="IA6" s="88"/>
      <c r="IB6" s="88"/>
      <c r="IC6" s="88"/>
      <c r="ID6" s="88"/>
      <c r="IE6" s="88"/>
      <c r="IF6" s="88"/>
      <c r="IG6" s="88"/>
      <c r="IH6" s="88"/>
      <c r="II6" s="88"/>
      <c r="IJ6" s="88"/>
      <c r="IK6" s="88"/>
      <c r="IL6" s="88"/>
      <c r="IM6" s="88"/>
      <c r="IN6" s="88"/>
      <c r="IO6" s="88"/>
      <c r="IP6" s="88"/>
      <c r="IQ6" s="88"/>
      <c r="IR6" s="88"/>
      <c r="IS6" s="88"/>
      <c r="IT6" s="88"/>
      <c r="IU6" s="88"/>
    </row>
    <row r="7" spans="1:255" x14ac:dyDescent="0.2">
      <c r="A7" s="18" t="s">
        <v>88</v>
      </c>
      <c r="B7" s="89">
        <v>50</v>
      </c>
      <c r="C7" s="41">
        <v>5.15</v>
      </c>
      <c r="D7" s="41">
        <v>5.07</v>
      </c>
      <c r="E7" s="41">
        <v>40.880000000000003</v>
      </c>
      <c r="F7" s="41">
        <v>219.57</v>
      </c>
      <c r="G7" s="20" t="s">
        <v>89</v>
      </c>
      <c r="H7" s="35" t="s">
        <v>90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5" x14ac:dyDescent="0.25">
      <c r="A8" s="90" t="s">
        <v>21</v>
      </c>
      <c r="B8" s="91">
        <v>222</v>
      </c>
      <c r="C8" s="92">
        <v>0.13</v>
      </c>
      <c r="D8" s="92">
        <v>0.02</v>
      </c>
      <c r="E8" s="92">
        <v>15.2</v>
      </c>
      <c r="F8" s="92">
        <v>62</v>
      </c>
      <c r="G8" s="91" t="s">
        <v>22</v>
      </c>
      <c r="H8" s="7" t="s">
        <v>23</v>
      </c>
    </row>
    <row r="9" spans="1:255" x14ac:dyDescent="0.25">
      <c r="A9" s="25" t="s">
        <v>41</v>
      </c>
      <c r="B9" s="93">
        <v>20</v>
      </c>
      <c r="C9" s="94">
        <v>1.3</v>
      </c>
      <c r="D9" s="94">
        <v>0.2</v>
      </c>
      <c r="E9" s="94">
        <v>8.6</v>
      </c>
      <c r="F9" s="94">
        <v>43</v>
      </c>
      <c r="G9" s="71" t="s">
        <v>25</v>
      </c>
      <c r="H9" s="18" t="s">
        <v>42</v>
      </c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88"/>
      <c r="DY9" s="88"/>
      <c r="DZ9" s="88"/>
      <c r="EA9" s="88"/>
      <c r="EB9" s="88"/>
      <c r="EC9" s="88"/>
      <c r="ED9" s="88"/>
      <c r="EE9" s="88"/>
      <c r="EF9" s="88"/>
      <c r="EG9" s="88"/>
      <c r="EH9" s="88"/>
      <c r="EI9" s="88"/>
      <c r="EJ9" s="88"/>
      <c r="EK9" s="88"/>
      <c r="EL9" s="88"/>
      <c r="EM9" s="88"/>
      <c r="EN9" s="88"/>
      <c r="EO9" s="88"/>
      <c r="EP9" s="88"/>
      <c r="EQ9" s="88"/>
      <c r="ER9" s="88"/>
      <c r="ES9" s="88"/>
      <c r="ET9" s="88"/>
      <c r="EU9" s="88"/>
      <c r="EV9" s="88"/>
      <c r="EW9" s="88"/>
      <c r="EX9" s="88"/>
      <c r="EY9" s="88"/>
      <c r="EZ9" s="88"/>
      <c r="FA9" s="88"/>
      <c r="FB9" s="88"/>
      <c r="FC9" s="88"/>
      <c r="FD9" s="88"/>
      <c r="FE9" s="88"/>
      <c r="FF9" s="88"/>
      <c r="FG9" s="88"/>
      <c r="FH9" s="88"/>
      <c r="FI9" s="88"/>
      <c r="FJ9" s="88"/>
      <c r="FK9" s="88"/>
      <c r="FL9" s="88"/>
      <c r="FM9" s="88"/>
      <c r="FN9" s="88"/>
      <c r="FO9" s="88"/>
      <c r="FP9" s="88"/>
      <c r="FQ9" s="88"/>
      <c r="FR9" s="88"/>
      <c r="FS9" s="88"/>
      <c r="FT9" s="88"/>
      <c r="FU9" s="88"/>
      <c r="FV9" s="88"/>
      <c r="FW9" s="88"/>
      <c r="FX9" s="88"/>
      <c r="FY9" s="88"/>
      <c r="FZ9" s="88"/>
      <c r="GA9" s="88"/>
      <c r="GB9" s="88"/>
      <c r="GC9" s="88"/>
      <c r="GD9" s="88"/>
      <c r="GE9" s="88"/>
      <c r="GF9" s="88"/>
      <c r="GG9" s="88"/>
      <c r="GH9" s="88"/>
      <c r="GI9" s="88"/>
      <c r="GJ9" s="88"/>
      <c r="GK9" s="88"/>
      <c r="GL9" s="88"/>
      <c r="GM9" s="88"/>
      <c r="GN9" s="88"/>
      <c r="GO9" s="88"/>
      <c r="GP9" s="88"/>
      <c r="GQ9" s="88"/>
      <c r="GR9" s="88"/>
      <c r="GS9" s="88"/>
      <c r="GT9" s="88"/>
      <c r="GU9" s="88"/>
      <c r="GV9" s="88"/>
      <c r="GW9" s="88"/>
      <c r="GX9" s="88"/>
      <c r="GY9" s="88"/>
      <c r="GZ9" s="88"/>
      <c r="HA9" s="88"/>
      <c r="HB9" s="88"/>
      <c r="HC9" s="88"/>
      <c r="HD9" s="88"/>
      <c r="HE9" s="88"/>
      <c r="HF9" s="88"/>
      <c r="HG9" s="88"/>
      <c r="HH9" s="88"/>
      <c r="HI9" s="88"/>
      <c r="HJ9" s="88"/>
      <c r="HK9" s="88"/>
      <c r="HL9" s="88"/>
      <c r="HM9" s="88"/>
      <c r="HN9" s="88"/>
      <c r="HO9" s="88"/>
      <c r="HP9" s="88"/>
      <c r="HQ9" s="88"/>
      <c r="HR9" s="88"/>
      <c r="HS9" s="88"/>
      <c r="HT9" s="88"/>
      <c r="HU9" s="88"/>
      <c r="HV9" s="88"/>
      <c r="HW9" s="88"/>
      <c r="HX9" s="88"/>
      <c r="HY9" s="88"/>
      <c r="HZ9" s="88"/>
      <c r="IA9" s="88"/>
      <c r="IB9" s="88"/>
      <c r="IC9" s="88"/>
      <c r="ID9" s="88"/>
      <c r="IE9" s="88"/>
      <c r="IF9" s="88"/>
      <c r="IG9" s="88"/>
      <c r="IH9" s="88"/>
      <c r="II9" s="88"/>
      <c r="IJ9" s="88"/>
      <c r="IK9" s="88"/>
      <c r="IL9" s="88"/>
      <c r="IM9" s="88"/>
      <c r="IN9" s="88"/>
      <c r="IO9" s="88"/>
      <c r="IP9" s="88"/>
      <c r="IQ9" s="88"/>
      <c r="IR9" s="88"/>
      <c r="IS9" s="88"/>
      <c r="IT9" s="88"/>
      <c r="IU9" s="88"/>
    </row>
    <row r="10" spans="1:255" x14ac:dyDescent="0.25">
      <c r="A10" s="28" t="s">
        <v>27</v>
      </c>
      <c r="B10" s="2">
        <f>SUM(B5:B9)</f>
        <v>572</v>
      </c>
      <c r="C10" s="72">
        <f>SUM(C5:C9)</f>
        <v>14.900000000000002</v>
      </c>
      <c r="D10" s="72">
        <f>SUM(D5:D9)</f>
        <v>15.78</v>
      </c>
      <c r="E10" s="72">
        <f>SUM(E5:E9)</f>
        <v>106.92999999999999</v>
      </c>
      <c r="F10" s="72">
        <f>SUM(F5:F9)</f>
        <v>622.1099999999999</v>
      </c>
      <c r="G10" s="72"/>
      <c r="H10" s="72"/>
    </row>
    <row r="11" spans="1:255" x14ac:dyDescent="0.25">
      <c r="A11" s="112" t="s">
        <v>124</v>
      </c>
      <c r="B11" s="113"/>
      <c r="C11" s="113"/>
      <c r="D11" s="113"/>
      <c r="E11" s="113"/>
      <c r="F11" s="113"/>
      <c r="G11" s="113"/>
      <c r="H11" s="115"/>
    </row>
    <row r="12" spans="1:255" s="17" customFormat="1" ht="13.5" customHeight="1" x14ac:dyDescent="0.2">
      <c r="A12" s="12" t="s">
        <v>15</v>
      </c>
      <c r="B12" s="13">
        <v>90</v>
      </c>
      <c r="C12" s="14">
        <v>11.32</v>
      </c>
      <c r="D12" s="14">
        <v>12.8</v>
      </c>
      <c r="E12" s="14">
        <v>12.2</v>
      </c>
      <c r="F12" s="14">
        <v>207.8</v>
      </c>
      <c r="G12" s="15" t="s">
        <v>16</v>
      </c>
      <c r="H12" s="16" t="s">
        <v>17</v>
      </c>
    </row>
    <row r="13" spans="1:255" s="98" customFormat="1" ht="11.25" x14ac:dyDescent="0.2">
      <c r="A13" s="95" t="s">
        <v>27</v>
      </c>
      <c r="B13" s="96">
        <f>SUM(B12:B12)</f>
        <v>90</v>
      </c>
      <c r="C13" s="96">
        <f>SUM(C12:C12)</f>
        <v>11.32</v>
      </c>
      <c r="D13" s="96">
        <f>SUM(D12:D12)</f>
        <v>12.8</v>
      </c>
      <c r="E13" s="96">
        <f>SUM(E12:E12)</f>
        <v>12.2</v>
      </c>
      <c r="F13" s="96">
        <f>SUM(F12:F12)</f>
        <v>207.8</v>
      </c>
      <c r="G13" s="96"/>
      <c r="H13" s="97"/>
    </row>
    <row r="14" spans="1:255" s="98" customFormat="1" ht="11.25" x14ac:dyDescent="0.2">
      <c r="A14" s="95" t="s">
        <v>125</v>
      </c>
      <c r="B14" s="96">
        <f>SUM(B10,B13)</f>
        <v>662</v>
      </c>
      <c r="C14" s="96">
        <f>SUM(C10,C13)</f>
        <v>26.220000000000002</v>
      </c>
      <c r="D14" s="96">
        <f>SUM(D10,D13)</f>
        <v>28.58</v>
      </c>
      <c r="E14" s="96">
        <f>SUM(E10,E13)</f>
        <v>119.13</v>
      </c>
      <c r="F14" s="96">
        <f>SUM(F10,F13)</f>
        <v>829.90999999999985</v>
      </c>
      <c r="G14" s="96"/>
      <c r="H14" s="97"/>
    </row>
    <row r="15" spans="1:255" x14ac:dyDescent="0.25">
      <c r="A15" s="117" t="s">
        <v>28</v>
      </c>
      <c r="B15" s="118"/>
      <c r="C15" s="118"/>
      <c r="D15" s="118"/>
      <c r="E15" s="118"/>
      <c r="F15" s="118"/>
      <c r="G15" s="118"/>
      <c r="H15" s="119"/>
      <c r="L15" s="32"/>
    </row>
    <row r="16" spans="1:255" ht="10.5" customHeight="1" x14ac:dyDescent="0.25">
      <c r="A16" s="83" t="s">
        <v>118</v>
      </c>
      <c r="B16" s="84" t="s">
        <v>4</v>
      </c>
      <c r="C16" s="85" t="s">
        <v>119</v>
      </c>
      <c r="D16" s="85" t="s">
        <v>120</v>
      </c>
      <c r="E16" s="85" t="s">
        <v>121</v>
      </c>
      <c r="F16" s="85" t="s">
        <v>8</v>
      </c>
      <c r="G16" s="86" t="s">
        <v>9</v>
      </c>
      <c r="H16" s="83" t="s">
        <v>122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87"/>
      <c r="CH16" s="87"/>
      <c r="CI16" s="87"/>
      <c r="CJ16" s="87"/>
      <c r="CK16" s="87"/>
      <c r="CL16" s="87"/>
      <c r="CM16" s="87"/>
      <c r="CN16" s="87"/>
      <c r="CO16" s="87"/>
      <c r="CP16" s="87"/>
      <c r="CQ16" s="87"/>
      <c r="CR16" s="87"/>
      <c r="CS16" s="87"/>
      <c r="CT16" s="87"/>
      <c r="CU16" s="87"/>
      <c r="CV16" s="87"/>
      <c r="CW16" s="87"/>
      <c r="CX16" s="87"/>
      <c r="CY16" s="87"/>
      <c r="CZ16" s="87"/>
      <c r="DA16" s="87"/>
      <c r="DB16" s="87"/>
      <c r="DC16" s="87"/>
      <c r="DD16" s="87"/>
      <c r="DE16" s="87"/>
      <c r="DF16" s="87"/>
      <c r="DG16" s="87"/>
      <c r="DH16" s="87"/>
      <c r="DI16" s="87"/>
      <c r="DJ16" s="87"/>
      <c r="DK16" s="87"/>
      <c r="DL16" s="87"/>
      <c r="DM16" s="87"/>
      <c r="DN16" s="87"/>
      <c r="DO16" s="87"/>
      <c r="DP16" s="87"/>
      <c r="DQ16" s="87"/>
      <c r="DR16" s="87"/>
      <c r="DS16" s="87"/>
      <c r="DT16" s="87"/>
      <c r="DU16" s="87"/>
      <c r="DV16" s="87"/>
      <c r="DW16" s="87"/>
      <c r="DX16" s="87"/>
      <c r="DY16" s="87"/>
      <c r="DZ16" s="87"/>
      <c r="EA16" s="87"/>
      <c r="EB16" s="87"/>
      <c r="EC16" s="87"/>
      <c r="ED16" s="87"/>
      <c r="EE16" s="87"/>
      <c r="EF16" s="87"/>
      <c r="EG16" s="87"/>
      <c r="EH16" s="87"/>
      <c r="EI16" s="87"/>
      <c r="EJ16" s="87"/>
      <c r="EK16" s="87"/>
      <c r="EL16" s="87"/>
      <c r="EM16" s="87"/>
      <c r="EN16" s="87"/>
      <c r="EO16" s="87"/>
      <c r="EP16" s="87"/>
      <c r="EQ16" s="87"/>
      <c r="ER16" s="87"/>
      <c r="ES16" s="87"/>
      <c r="ET16" s="87"/>
      <c r="EU16" s="87"/>
      <c r="EV16" s="87"/>
      <c r="EW16" s="87"/>
      <c r="EX16" s="87"/>
      <c r="EY16" s="87"/>
      <c r="EZ16" s="87"/>
      <c r="FA16" s="87"/>
      <c r="FB16" s="87"/>
      <c r="FC16" s="87"/>
      <c r="FD16" s="87"/>
      <c r="FE16" s="87"/>
      <c r="FF16" s="87"/>
      <c r="FG16" s="87"/>
      <c r="FH16" s="87"/>
      <c r="FI16" s="87"/>
      <c r="FJ16" s="87"/>
      <c r="FK16" s="87"/>
      <c r="FL16" s="87"/>
      <c r="FM16" s="87"/>
      <c r="FN16" s="87"/>
      <c r="FO16" s="87"/>
      <c r="FP16" s="87"/>
      <c r="FQ16" s="87"/>
      <c r="FR16" s="87"/>
      <c r="FS16" s="87"/>
      <c r="FT16" s="87"/>
      <c r="FU16" s="87"/>
      <c r="FV16" s="87"/>
      <c r="FW16" s="87"/>
      <c r="FX16" s="87"/>
      <c r="FY16" s="87"/>
      <c r="FZ16" s="87"/>
      <c r="GA16" s="87"/>
      <c r="GB16" s="87"/>
      <c r="GC16" s="87"/>
      <c r="GD16" s="87"/>
      <c r="GE16" s="87"/>
      <c r="GF16" s="87"/>
      <c r="GG16" s="87"/>
      <c r="GH16" s="87"/>
      <c r="GI16" s="87"/>
      <c r="GJ16" s="87"/>
      <c r="GK16" s="87"/>
      <c r="GL16" s="87"/>
      <c r="GM16" s="87"/>
      <c r="GN16" s="87"/>
      <c r="GO16" s="87"/>
      <c r="GP16" s="87"/>
      <c r="GQ16" s="87"/>
      <c r="GR16" s="87"/>
      <c r="GS16" s="87"/>
      <c r="GT16" s="87"/>
      <c r="GU16" s="87"/>
      <c r="GV16" s="87"/>
      <c r="GW16" s="87"/>
      <c r="GX16" s="87"/>
      <c r="GY16" s="87"/>
      <c r="GZ16" s="87"/>
      <c r="HA16" s="87"/>
      <c r="HB16" s="87"/>
      <c r="HC16" s="87"/>
      <c r="HD16" s="87"/>
      <c r="HE16" s="87"/>
      <c r="HF16" s="87"/>
      <c r="HG16" s="87"/>
      <c r="HH16" s="87"/>
      <c r="HI16" s="87"/>
      <c r="HJ16" s="87"/>
      <c r="HK16" s="87"/>
      <c r="HL16" s="87"/>
      <c r="HM16" s="87"/>
      <c r="HN16" s="87"/>
      <c r="HO16" s="87"/>
      <c r="HP16" s="87"/>
      <c r="HQ16" s="87"/>
      <c r="HR16" s="87"/>
      <c r="HS16" s="87"/>
      <c r="HT16" s="87"/>
      <c r="HU16" s="87"/>
      <c r="HV16" s="87"/>
      <c r="HW16" s="87"/>
      <c r="HX16" s="87"/>
      <c r="HY16" s="87"/>
      <c r="HZ16" s="87"/>
      <c r="IA16" s="87"/>
      <c r="IB16" s="87"/>
      <c r="IC16" s="87"/>
      <c r="ID16" s="87"/>
      <c r="IE16" s="87"/>
      <c r="IF16" s="87"/>
      <c r="IG16" s="87"/>
      <c r="IH16" s="87"/>
      <c r="II16" s="87"/>
      <c r="IJ16" s="87"/>
      <c r="IK16" s="87"/>
      <c r="IL16" s="87"/>
      <c r="IM16" s="87"/>
      <c r="IN16" s="87"/>
      <c r="IO16" s="87"/>
      <c r="IP16" s="87"/>
      <c r="IQ16" s="87"/>
      <c r="IR16" s="87"/>
      <c r="IS16" s="87"/>
      <c r="IT16" s="87"/>
      <c r="IU16" s="87"/>
    </row>
    <row r="17" spans="1:256" x14ac:dyDescent="0.25">
      <c r="A17" s="112" t="s">
        <v>123</v>
      </c>
      <c r="B17" s="113"/>
      <c r="C17" s="114"/>
      <c r="D17" s="114"/>
      <c r="E17" s="114"/>
      <c r="F17" s="114"/>
      <c r="G17" s="113"/>
      <c r="H17" s="115"/>
    </row>
    <row r="18" spans="1:256" s="75" customFormat="1" ht="14.25" customHeight="1" x14ac:dyDescent="0.2">
      <c r="A18" s="31" t="s">
        <v>29</v>
      </c>
      <c r="B18" s="33">
        <v>70</v>
      </c>
      <c r="C18" s="9">
        <v>2.99</v>
      </c>
      <c r="D18" s="9">
        <v>10</v>
      </c>
      <c r="E18" s="9">
        <v>2.15</v>
      </c>
      <c r="F18" s="9">
        <v>110.46</v>
      </c>
      <c r="G18" s="99" t="s">
        <v>30</v>
      </c>
      <c r="H18" s="35" t="s">
        <v>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6" x14ac:dyDescent="0.25">
      <c r="A19" s="18" t="s">
        <v>32</v>
      </c>
      <c r="B19" s="44">
        <v>200</v>
      </c>
      <c r="C19" s="44">
        <v>20.56</v>
      </c>
      <c r="D19" s="44">
        <v>18.16</v>
      </c>
      <c r="E19" s="44">
        <v>56.38</v>
      </c>
      <c r="F19" s="44">
        <v>481.5</v>
      </c>
      <c r="G19" s="36" t="s">
        <v>33</v>
      </c>
      <c r="H19" s="45" t="s">
        <v>34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3.5" customHeight="1" x14ac:dyDescent="0.25">
      <c r="A20" s="90" t="s">
        <v>21</v>
      </c>
      <c r="B20" s="91">
        <v>222</v>
      </c>
      <c r="C20" s="92">
        <v>0.13</v>
      </c>
      <c r="D20" s="92">
        <v>0.02</v>
      </c>
      <c r="E20" s="92">
        <v>15.2</v>
      </c>
      <c r="F20" s="92">
        <v>62</v>
      </c>
      <c r="G20" s="91" t="s">
        <v>22</v>
      </c>
      <c r="H20" s="7" t="s">
        <v>23</v>
      </c>
    </row>
    <row r="21" spans="1:256" ht="12.75" customHeight="1" x14ac:dyDescent="0.25">
      <c r="A21" s="25" t="s">
        <v>126</v>
      </c>
      <c r="B21" s="26">
        <v>20</v>
      </c>
      <c r="C21" s="41">
        <v>1.6</v>
      </c>
      <c r="D21" s="41">
        <v>0.2</v>
      </c>
      <c r="E21" s="41">
        <v>10.199999999999999</v>
      </c>
      <c r="F21" s="41">
        <v>50</v>
      </c>
      <c r="G21" s="20" t="s">
        <v>25</v>
      </c>
      <c r="H21" s="27" t="s">
        <v>26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6" x14ac:dyDescent="0.25">
      <c r="A22" s="28" t="s">
        <v>27</v>
      </c>
      <c r="B22" s="2">
        <f>SUM(B18:B21)</f>
        <v>512</v>
      </c>
      <c r="C22" s="72">
        <f>SUM(C18:C21)</f>
        <v>25.279999999999998</v>
      </c>
      <c r="D22" s="72">
        <f>SUM(D18:D21)</f>
        <v>28.38</v>
      </c>
      <c r="E22" s="72">
        <f>SUM(E18:E21)</f>
        <v>83.93</v>
      </c>
      <c r="F22" s="72">
        <f>SUM(F18:F21)</f>
        <v>703.96</v>
      </c>
      <c r="G22" s="72"/>
      <c r="H22" s="72"/>
    </row>
    <row r="23" spans="1:256" x14ac:dyDescent="0.25">
      <c r="A23" s="117" t="s">
        <v>43</v>
      </c>
      <c r="B23" s="118"/>
      <c r="C23" s="118"/>
      <c r="D23" s="118"/>
      <c r="E23" s="118"/>
      <c r="F23" s="118"/>
      <c r="G23" s="118"/>
      <c r="H23" s="119"/>
    </row>
    <row r="24" spans="1:256" ht="9" customHeight="1" x14ac:dyDescent="0.25">
      <c r="A24" s="83" t="s">
        <v>118</v>
      </c>
      <c r="B24" s="84" t="s">
        <v>4</v>
      </c>
      <c r="C24" s="85" t="s">
        <v>119</v>
      </c>
      <c r="D24" s="85" t="s">
        <v>120</v>
      </c>
      <c r="E24" s="85" t="s">
        <v>121</v>
      </c>
      <c r="F24" s="85" t="s">
        <v>8</v>
      </c>
      <c r="G24" s="86" t="s">
        <v>9</v>
      </c>
      <c r="H24" s="83" t="s">
        <v>122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</row>
    <row r="25" spans="1:256" x14ac:dyDescent="0.25">
      <c r="A25" s="112" t="s">
        <v>123</v>
      </c>
      <c r="B25" s="113"/>
      <c r="C25" s="114"/>
      <c r="D25" s="114"/>
      <c r="E25" s="114"/>
      <c r="F25" s="114"/>
      <c r="G25" s="113"/>
      <c r="H25" s="115"/>
    </row>
    <row r="26" spans="1:256" x14ac:dyDescent="0.2">
      <c r="A26" s="7" t="s">
        <v>44</v>
      </c>
      <c r="B26" s="8">
        <v>50</v>
      </c>
      <c r="C26" s="9">
        <v>0.55000000000000004</v>
      </c>
      <c r="D26" s="9">
        <v>0.1</v>
      </c>
      <c r="E26" s="9">
        <v>1.9</v>
      </c>
      <c r="F26" s="9">
        <v>11</v>
      </c>
      <c r="G26" s="10" t="s">
        <v>45</v>
      </c>
      <c r="H26" s="39" t="s">
        <v>46</v>
      </c>
    </row>
    <row r="27" spans="1:256" x14ac:dyDescent="0.25">
      <c r="A27" s="62" t="s">
        <v>50</v>
      </c>
      <c r="B27" s="8">
        <v>180</v>
      </c>
      <c r="C27" s="41">
        <v>3.67</v>
      </c>
      <c r="D27" s="41">
        <v>5.76</v>
      </c>
      <c r="E27" s="41">
        <v>24.53</v>
      </c>
      <c r="F27" s="41">
        <v>164.7</v>
      </c>
      <c r="G27" s="100" t="s">
        <v>51</v>
      </c>
      <c r="H27" s="62" t="s">
        <v>52</v>
      </c>
    </row>
    <row r="28" spans="1:256" x14ac:dyDescent="0.2">
      <c r="A28" s="90" t="s">
        <v>97</v>
      </c>
      <c r="B28" s="8">
        <v>50</v>
      </c>
      <c r="C28" s="41">
        <v>3.54</v>
      </c>
      <c r="D28" s="41">
        <v>6.57</v>
      </c>
      <c r="E28" s="41">
        <v>27.87</v>
      </c>
      <c r="F28" s="41">
        <v>185</v>
      </c>
      <c r="G28" s="91" t="s">
        <v>98</v>
      </c>
      <c r="H28" s="35" t="s">
        <v>99</v>
      </c>
    </row>
    <row r="29" spans="1:256" x14ac:dyDescent="0.25">
      <c r="A29" s="90" t="s">
        <v>21</v>
      </c>
      <c r="B29" s="91">
        <v>222</v>
      </c>
      <c r="C29" s="92">
        <v>0.13</v>
      </c>
      <c r="D29" s="92">
        <v>0.02</v>
      </c>
      <c r="E29" s="92">
        <v>15.2</v>
      </c>
      <c r="F29" s="92">
        <v>62</v>
      </c>
      <c r="G29" s="91" t="s">
        <v>22</v>
      </c>
      <c r="H29" s="7" t="s">
        <v>23</v>
      </c>
    </row>
    <row r="30" spans="1:256" x14ac:dyDescent="0.25">
      <c r="A30" s="25" t="s">
        <v>41</v>
      </c>
      <c r="B30" s="93">
        <v>20</v>
      </c>
      <c r="C30" s="94">
        <v>1.3</v>
      </c>
      <c r="D30" s="94">
        <v>0.2</v>
      </c>
      <c r="E30" s="94">
        <v>8.6</v>
      </c>
      <c r="F30" s="94">
        <v>43</v>
      </c>
      <c r="G30" s="71" t="s">
        <v>25</v>
      </c>
      <c r="H30" s="18" t="s">
        <v>42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6" x14ac:dyDescent="0.25">
      <c r="A31" s="28" t="s">
        <v>27</v>
      </c>
      <c r="B31" s="2">
        <f>SUM(B26:B30)</f>
        <v>522</v>
      </c>
      <c r="C31" s="72">
        <f>SUM(C26:C30)</f>
        <v>9.19</v>
      </c>
      <c r="D31" s="72">
        <f>SUM(D26:D30)</f>
        <v>12.649999999999999</v>
      </c>
      <c r="E31" s="72">
        <f>SUM(E26:E30)</f>
        <v>78.099999999999994</v>
      </c>
      <c r="F31" s="72">
        <f>SUM(F26:F30)</f>
        <v>465.7</v>
      </c>
      <c r="G31" s="72"/>
      <c r="H31" s="72"/>
    </row>
    <row r="32" spans="1:256" x14ac:dyDescent="0.25">
      <c r="A32" s="112" t="s">
        <v>124</v>
      </c>
      <c r="B32" s="113"/>
      <c r="C32" s="113"/>
      <c r="D32" s="113"/>
      <c r="E32" s="113"/>
      <c r="F32" s="113"/>
      <c r="G32" s="113"/>
      <c r="H32" s="115"/>
    </row>
    <row r="33" spans="1:255" s="17" customFormat="1" ht="12" customHeight="1" x14ac:dyDescent="0.2">
      <c r="A33" s="12" t="s">
        <v>47</v>
      </c>
      <c r="B33" s="36">
        <v>90</v>
      </c>
      <c r="C33" s="43">
        <v>15.9</v>
      </c>
      <c r="D33" s="43">
        <v>11.4</v>
      </c>
      <c r="E33" s="43">
        <v>10.4</v>
      </c>
      <c r="F33" s="43">
        <v>207.9</v>
      </c>
      <c r="G33" s="44" t="s">
        <v>48</v>
      </c>
      <c r="H33" s="45" t="s">
        <v>49</v>
      </c>
    </row>
    <row r="34" spans="1:255" s="98" customFormat="1" ht="11.25" x14ac:dyDescent="0.2">
      <c r="A34" s="95" t="s">
        <v>27</v>
      </c>
      <c r="B34" s="96">
        <f>SUM(B33:B33)</f>
        <v>90</v>
      </c>
      <c r="C34" s="96">
        <f>SUM(C33:C33)</f>
        <v>15.9</v>
      </c>
      <c r="D34" s="96">
        <f>SUM(D33:D33)</f>
        <v>11.4</v>
      </c>
      <c r="E34" s="96">
        <f>SUM(E33:E33)</f>
        <v>10.4</v>
      </c>
      <c r="F34" s="96">
        <f>SUM(F33:F33)</f>
        <v>207.9</v>
      </c>
      <c r="G34" s="96"/>
      <c r="H34" s="97"/>
    </row>
    <row r="35" spans="1:255" s="98" customFormat="1" ht="11.25" x14ac:dyDescent="0.2">
      <c r="A35" s="95" t="s">
        <v>125</v>
      </c>
      <c r="B35" s="96">
        <f>SUM(B31,B34)</f>
        <v>612</v>
      </c>
      <c r="C35" s="96">
        <f>SUM(C31,C34)</f>
        <v>25.09</v>
      </c>
      <c r="D35" s="96">
        <f>SUM(D31,D34)</f>
        <v>24.049999999999997</v>
      </c>
      <c r="E35" s="96">
        <f>SUM(E31,E34)</f>
        <v>88.5</v>
      </c>
      <c r="F35" s="96">
        <f>SUM(F31,F34)</f>
        <v>673.6</v>
      </c>
      <c r="G35" s="96"/>
      <c r="H35" s="97"/>
    </row>
    <row r="36" spans="1:255" x14ac:dyDescent="0.25">
      <c r="A36" s="117" t="s">
        <v>53</v>
      </c>
      <c r="B36" s="118"/>
      <c r="C36" s="118"/>
      <c r="D36" s="118"/>
      <c r="E36" s="118"/>
      <c r="F36" s="118"/>
      <c r="G36" s="118"/>
      <c r="H36" s="119"/>
    </row>
    <row r="37" spans="1:255" ht="9" customHeight="1" x14ac:dyDescent="0.25">
      <c r="A37" s="83" t="s">
        <v>118</v>
      </c>
      <c r="B37" s="84" t="s">
        <v>4</v>
      </c>
      <c r="C37" s="85" t="s">
        <v>119</v>
      </c>
      <c r="D37" s="85" t="s">
        <v>120</v>
      </c>
      <c r="E37" s="85" t="s">
        <v>121</v>
      </c>
      <c r="F37" s="85" t="s">
        <v>8</v>
      </c>
      <c r="G37" s="86" t="s">
        <v>9</v>
      </c>
      <c r="H37" s="83" t="s">
        <v>122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7"/>
      <c r="BQ37" s="87"/>
      <c r="BR37" s="87"/>
      <c r="BS37" s="87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87"/>
      <c r="CH37" s="87"/>
      <c r="CI37" s="87"/>
      <c r="CJ37" s="87"/>
      <c r="CK37" s="87"/>
      <c r="CL37" s="87"/>
      <c r="CM37" s="87"/>
      <c r="CN37" s="87"/>
      <c r="CO37" s="87"/>
      <c r="CP37" s="87"/>
      <c r="CQ37" s="87"/>
      <c r="CR37" s="87"/>
      <c r="CS37" s="87"/>
      <c r="CT37" s="87"/>
      <c r="CU37" s="87"/>
      <c r="CV37" s="87"/>
      <c r="CW37" s="87"/>
      <c r="CX37" s="87"/>
      <c r="CY37" s="87"/>
      <c r="CZ37" s="87"/>
      <c r="DA37" s="87"/>
      <c r="DB37" s="87"/>
      <c r="DC37" s="87"/>
      <c r="DD37" s="87"/>
      <c r="DE37" s="87"/>
      <c r="DF37" s="87"/>
      <c r="DG37" s="87"/>
      <c r="DH37" s="87"/>
      <c r="DI37" s="87"/>
      <c r="DJ37" s="87"/>
      <c r="DK37" s="87"/>
      <c r="DL37" s="87"/>
      <c r="DM37" s="87"/>
      <c r="DN37" s="87"/>
      <c r="DO37" s="87"/>
      <c r="DP37" s="87"/>
      <c r="DQ37" s="87"/>
      <c r="DR37" s="87"/>
      <c r="DS37" s="87"/>
      <c r="DT37" s="87"/>
      <c r="DU37" s="87"/>
      <c r="DV37" s="87"/>
      <c r="DW37" s="87"/>
      <c r="DX37" s="87"/>
      <c r="DY37" s="87"/>
      <c r="DZ37" s="87"/>
      <c r="EA37" s="87"/>
      <c r="EB37" s="87"/>
      <c r="EC37" s="87"/>
      <c r="ED37" s="87"/>
      <c r="EE37" s="87"/>
      <c r="EF37" s="87"/>
      <c r="EG37" s="87"/>
      <c r="EH37" s="87"/>
      <c r="EI37" s="87"/>
      <c r="EJ37" s="87"/>
      <c r="EK37" s="87"/>
      <c r="EL37" s="87"/>
      <c r="EM37" s="87"/>
      <c r="EN37" s="87"/>
      <c r="EO37" s="87"/>
      <c r="EP37" s="87"/>
      <c r="EQ37" s="87"/>
      <c r="ER37" s="87"/>
      <c r="ES37" s="87"/>
      <c r="ET37" s="87"/>
      <c r="EU37" s="87"/>
      <c r="EV37" s="87"/>
      <c r="EW37" s="87"/>
      <c r="EX37" s="87"/>
      <c r="EY37" s="87"/>
      <c r="EZ37" s="87"/>
      <c r="FA37" s="87"/>
      <c r="FB37" s="87"/>
      <c r="FC37" s="87"/>
      <c r="FD37" s="87"/>
      <c r="FE37" s="87"/>
      <c r="FF37" s="87"/>
      <c r="FG37" s="87"/>
      <c r="FH37" s="87"/>
      <c r="FI37" s="87"/>
      <c r="FJ37" s="87"/>
      <c r="FK37" s="87"/>
      <c r="FL37" s="87"/>
      <c r="FM37" s="87"/>
      <c r="FN37" s="87"/>
      <c r="FO37" s="87"/>
      <c r="FP37" s="87"/>
      <c r="FQ37" s="87"/>
      <c r="FR37" s="87"/>
      <c r="FS37" s="87"/>
      <c r="FT37" s="87"/>
      <c r="FU37" s="87"/>
      <c r="FV37" s="87"/>
      <c r="FW37" s="87"/>
      <c r="FX37" s="87"/>
      <c r="FY37" s="87"/>
      <c r="FZ37" s="87"/>
      <c r="GA37" s="87"/>
      <c r="GB37" s="87"/>
      <c r="GC37" s="87"/>
      <c r="GD37" s="87"/>
      <c r="GE37" s="87"/>
      <c r="GF37" s="87"/>
      <c r="GG37" s="87"/>
      <c r="GH37" s="87"/>
      <c r="GI37" s="87"/>
      <c r="GJ37" s="87"/>
      <c r="GK37" s="87"/>
      <c r="GL37" s="87"/>
      <c r="GM37" s="87"/>
      <c r="GN37" s="87"/>
      <c r="GO37" s="87"/>
      <c r="GP37" s="87"/>
      <c r="GQ37" s="87"/>
      <c r="GR37" s="87"/>
      <c r="GS37" s="87"/>
      <c r="GT37" s="87"/>
      <c r="GU37" s="87"/>
      <c r="GV37" s="87"/>
      <c r="GW37" s="87"/>
      <c r="GX37" s="87"/>
      <c r="GY37" s="87"/>
      <c r="GZ37" s="87"/>
      <c r="HA37" s="87"/>
      <c r="HB37" s="87"/>
      <c r="HC37" s="87"/>
      <c r="HD37" s="87"/>
      <c r="HE37" s="87"/>
      <c r="HF37" s="87"/>
      <c r="HG37" s="87"/>
      <c r="HH37" s="87"/>
      <c r="HI37" s="87"/>
      <c r="HJ37" s="87"/>
      <c r="HK37" s="87"/>
      <c r="HL37" s="87"/>
      <c r="HM37" s="87"/>
      <c r="HN37" s="87"/>
      <c r="HO37" s="87"/>
      <c r="HP37" s="87"/>
      <c r="HQ37" s="87"/>
      <c r="HR37" s="87"/>
      <c r="HS37" s="87"/>
      <c r="HT37" s="87"/>
      <c r="HU37" s="87"/>
      <c r="HV37" s="87"/>
      <c r="HW37" s="87"/>
      <c r="HX37" s="87"/>
      <c r="HY37" s="87"/>
      <c r="HZ37" s="87"/>
      <c r="IA37" s="87"/>
      <c r="IB37" s="87"/>
      <c r="IC37" s="87"/>
      <c r="ID37" s="87"/>
      <c r="IE37" s="87"/>
      <c r="IF37" s="87"/>
      <c r="IG37" s="87"/>
      <c r="IH37" s="87"/>
      <c r="II37" s="87"/>
      <c r="IJ37" s="87"/>
      <c r="IK37" s="87"/>
      <c r="IL37" s="87"/>
      <c r="IM37" s="87"/>
      <c r="IN37" s="87"/>
      <c r="IO37" s="87"/>
      <c r="IP37" s="87"/>
      <c r="IQ37" s="87"/>
      <c r="IR37" s="87"/>
      <c r="IS37" s="87"/>
      <c r="IT37" s="87"/>
      <c r="IU37" s="87"/>
    </row>
    <row r="38" spans="1:255" x14ac:dyDescent="0.25">
      <c r="A38" s="112" t="s">
        <v>123</v>
      </c>
      <c r="B38" s="113"/>
      <c r="C38" s="114"/>
      <c r="D38" s="114"/>
      <c r="E38" s="114"/>
      <c r="F38" s="114"/>
      <c r="G38" s="113"/>
      <c r="H38" s="115"/>
    </row>
    <row r="39" spans="1:255" s="75" customFormat="1" x14ac:dyDescent="0.2">
      <c r="A39" s="46" t="s">
        <v>54</v>
      </c>
      <c r="B39" s="33">
        <v>100</v>
      </c>
      <c r="C39" s="9">
        <v>0.94</v>
      </c>
      <c r="D39" s="9">
        <v>10.14</v>
      </c>
      <c r="E39" s="9">
        <v>2.38</v>
      </c>
      <c r="F39" s="9">
        <v>104.9</v>
      </c>
      <c r="G39" s="10" t="s">
        <v>55</v>
      </c>
      <c r="H39" s="35" t="s">
        <v>56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x14ac:dyDescent="0.25">
      <c r="A40" s="7" t="s">
        <v>60</v>
      </c>
      <c r="B40" s="92">
        <v>180</v>
      </c>
      <c r="C40" s="91">
        <v>10.32</v>
      </c>
      <c r="D40" s="91">
        <v>7.31</v>
      </c>
      <c r="E40" s="91">
        <v>46.37</v>
      </c>
      <c r="F40" s="91">
        <v>292.5</v>
      </c>
      <c r="G40" s="92" t="s">
        <v>127</v>
      </c>
      <c r="H40" s="101" t="s">
        <v>62</v>
      </c>
    </row>
    <row r="41" spans="1:255" x14ac:dyDescent="0.2">
      <c r="A41" s="62" t="s">
        <v>63</v>
      </c>
      <c r="B41" s="102">
        <v>50</v>
      </c>
      <c r="C41" s="41">
        <v>3.5</v>
      </c>
      <c r="D41" s="41">
        <v>4.01</v>
      </c>
      <c r="E41" s="41">
        <v>24.35</v>
      </c>
      <c r="F41" s="41">
        <v>147.5</v>
      </c>
      <c r="G41" s="103" t="s">
        <v>64</v>
      </c>
      <c r="H41" s="35" t="s">
        <v>65</v>
      </c>
    </row>
    <row r="42" spans="1:255" x14ac:dyDescent="0.25">
      <c r="A42" s="90" t="s">
        <v>21</v>
      </c>
      <c r="B42" s="91">
        <v>222</v>
      </c>
      <c r="C42" s="91">
        <v>0.13</v>
      </c>
      <c r="D42" s="91">
        <v>0.02</v>
      </c>
      <c r="E42" s="91">
        <v>15.2</v>
      </c>
      <c r="F42" s="91">
        <v>62</v>
      </c>
      <c r="G42" s="91" t="s">
        <v>22</v>
      </c>
      <c r="H42" s="7" t="s">
        <v>23</v>
      </c>
    </row>
    <row r="43" spans="1:255" x14ac:dyDescent="0.25">
      <c r="A43" s="25" t="s">
        <v>126</v>
      </c>
      <c r="B43" s="26">
        <v>20</v>
      </c>
      <c r="C43" s="41">
        <v>1.6</v>
      </c>
      <c r="D43" s="41">
        <v>0.2</v>
      </c>
      <c r="E43" s="41">
        <v>10.199999999999999</v>
      </c>
      <c r="F43" s="41">
        <v>50</v>
      </c>
      <c r="G43" s="20" t="s">
        <v>25</v>
      </c>
      <c r="H43" s="27" t="s">
        <v>26</v>
      </c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M43" s="88"/>
      <c r="BN43" s="88"/>
      <c r="BO43" s="88"/>
      <c r="BP43" s="88"/>
      <c r="BQ43" s="88"/>
      <c r="BR43" s="88"/>
      <c r="BS43" s="88"/>
      <c r="BT43" s="88"/>
      <c r="BU43" s="88"/>
      <c r="BV43" s="88"/>
      <c r="BW43" s="88"/>
      <c r="BX43" s="88"/>
      <c r="BY43" s="88"/>
      <c r="BZ43" s="88"/>
      <c r="CA43" s="88"/>
      <c r="CB43" s="88"/>
      <c r="CC43" s="88"/>
      <c r="CD43" s="88"/>
      <c r="CE43" s="88"/>
      <c r="CF43" s="88"/>
      <c r="CG43" s="88"/>
      <c r="CH43" s="88"/>
      <c r="CI43" s="88"/>
      <c r="CJ43" s="88"/>
      <c r="CK43" s="88"/>
      <c r="CL43" s="88"/>
      <c r="CM43" s="88"/>
      <c r="CN43" s="88"/>
      <c r="CO43" s="88"/>
      <c r="CP43" s="88"/>
      <c r="CQ43" s="88"/>
      <c r="CR43" s="88"/>
      <c r="CS43" s="88"/>
      <c r="CT43" s="88"/>
      <c r="CU43" s="88"/>
      <c r="CV43" s="88"/>
      <c r="CW43" s="88"/>
      <c r="CX43" s="88"/>
      <c r="CY43" s="88"/>
      <c r="CZ43" s="88"/>
      <c r="DA43" s="88"/>
      <c r="DB43" s="88"/>
      <c r="DC43" s="88"/>
      <c r="DD43" s="88"/>
      <c r="DE43" s="88"/>
      <c r="DF43" s="88"/>
      <c r="DG43" s="88"/>
      <c r="DH43" s="88"/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/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88"/>
      <c r="EH43" s="88"/>
      <c r="EI43" s="88"/>
      <c r="EJ43" s="88"/>
      <c r="EK43" s="88"/>
      <c r="EL43" s="88"/>
      <c r="EM43" s="88"/>
      <c r="EN43" s="88"/>
      <c r="EO43" s="88"/>
      <c r="EP43" s="88"/>
      <c r="EQ43" s="88"/>
      <c r="ER43" s="88"/>
      <c r="ES43" s="88"/>
      <c r="ET43" s="88"/>
      <c r="EU43" s="88"/>
      <c r="EV43" s="88"/>
      <c r="EW43" s="88"/>
      <c r="EX43" s="88"/>
      <c r="EY43" s="88"/>
      <c r="EZ43" s="88"/>
      <c r="FA43" s="88"/>
      <c r="FB43" s="88"/>
      <c r="FC43" s="88"/>
      <c r="FD43" s="88"/>
      <c r="FE43" s="88"/>
      <c r="FF43" s="88"/>
      <c r="FG43" s="88"/>
      <c r="FH43" s="88"/>
      <c r="FI43" s="88"/>
      <c r="FJ43" s="88"/>
      <c r="FK43" s="88"/>
      <c r="FL43" s="88"/>
      <c r="FM43" s="88"/>
      <c r="FN43" s="88"/>
      <c r="FO43" s="88"/>
      <c r="FP43" s="88"/>
      <c r="FQ43" s="88"/>
      <c r="FR43" s="88"/>
      <c r="FS43" s="88"/>
      <c r="FT43" s="88"/>
      <c r="FU43" s="88"/>
      <c r="FV43" s="88"/>
      <c r="FW43" s="88"/>
      <c r="FX43" s="88"/>
      <c r="FY43" s="88"/>
      <c r="FZ43" s="88"/>
      <c r="GA43" s="88"/>
      <c r="GB43" s="88"/>
      <c r="GC43" s="88"/>
      <c r="GD43" s="88"/>
      <c r="GE43" s="88"/>
      <c r="GF43" s="88"/>
      <c r="GG43" s="88"/>
      <c r="GH43" s="88"/>
      <c r="GI43" s="88"/>
      <c r="GJ43" s="88"/>
      <c r="GK43" s="88"/>
      <c r="GL43" s="88"/>
      <c r="GM43" s="88"/>
      <c r="GN43" s="88"/>
      <c r="GO43" s="88"/>
      <c r="GP43" s="88"/>
      <c r="GQ43" s="88"/>
      <c r="GR43" s="88"/>
      <c r="GS43" s="88"/>
      <c r="GT43" s="88"/>
      <c r="GU43" s="88"/>
      <c r="GV43" s="88"/>
      <c r="GW43" s="88"/>
      <c r="GX43" s="88"/>
      <c r="GY43" s="88"/>
      <c r="GZ43" s="88"/>
      <c r="HA43" s="88"/>
      <c r="HB43" s="88"/>
      <c r="HC43" s="88"/>
      <c r="HD43" s="88"/>
      <c r="HE43" s="88"/>
      <c r="HF43" s="88"/>
      <c r="HG43" s="88"/>
      <c r="HH43" s="88"/>
      <c r="HI43" s="88"/>
      <c r="HJ43" s="88"/>
      <c r="HK43" s="88"/>
      <c r="HL43" s="88"/>
      <c r="HM43" s="88"/>
      <c r="HN43" s="88"/>
      <c r="HO43" s="88"/>
      <c r="HP43" s="88"/>
      <c r="HQ43" s="88"/>
      <c r="HR43" s="88"/>
      <c r="HS43" s="88"/>
      <c r="HT43" s="88"/>
      <c r="HU43" s="88"/>
      <c r="HV43" s="88"/>
      <c r="HW43" s="88"/>
      <c r="HX43" s="88"/>
      <c r="HY43" s="88"/>
      <c r="HZ43" s="88"/>
      <c r="IA43" s="88"/>
      <c r="IB43" s="88"/>
      <c r="IC43" s="88"/>
      <c r="ID43" s="88"/>
      <c r="IE43" s="88"/>
      <c r="IF43" s="88"/>
      <c r="IG43" s="88"/>
      <c r="IH43" s="88"/>
      <c r="II43" s="88"/>
      <c r="IJ43" s="88"/>
      <c r="IK43" s="88"/>
      <c r="IL43" s="88"/>
      <c r="IM43" s="88"/>
      <c r="IN43" s="88"/>
      <c r="IO43" s="88"/>
      <c r="IP43" s="88"/>
      <c r="IQ43" s="88"/>
      <c r="IR43" s="88"/>
      <c r="IS43" s="88"/>
      <c r="IT43" s="88"/>
      <c r="IU43" s="88"/>
    </row>
    <row r="44" spans="1:255" x14ac:dyDescent="0.25">
      <c r="A44" s="28" t="s">
        <v>27</v>
      </c>
      <c r="B44" s="2">
        <f>SUM(B39:B43)</f>
        <v>572</v>
      </c>
      <c r="C44" s="72">
        <f>SUM(C39:C43)</f>
        <v>16.490000000000002</v>
      </c>
      <c r="D44" s="72">
        <f>SUM(D39:D43)</f>
        <v>21.68</v>
      </c>
      <c r="E44" s="72">
        <f>SUM(E39:E43)</f>
        <v>98.5</v>
      </c>
      <c r="F44" s="72">
        <f>SUM(F39:F43)</f>
        <v>656.9</v>
      </c>
      <c r="G44" s="72"/>
      <c r="H44" s="72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  <c r="IR44" s="55"/>
      <c r="IS44" s="55"/>
      <c r="IT44" s="55"/>
      <c r="IU44" s="55"/>
    </row>
    <row r="45" spans="1:255" x14ac:dyDescent="0.25">
      <c r="A45" s="112" t="s">
        <v>124</v>
      </c>
      <c r="B45" s="113"/>
      <c r="C45" s="113"/>
      <c r="D45" s="113"/>
      <c r="E45" s="113"/>
      <c r="F45" s="113"/>
      <c r="G45" s="113"/>
      <c r="H45" s="11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</row>
    <row r="46" spans="1:255" s="48" customFormat="1" ht="13.5" customHeight="1" x14ac:dyDescent="0.2">
      <c r="A46" s="12" t="s">
        <v>57</v>
      </c>
      <c r="B46" s="36">
        <v>90</v>
      </c>
      <c r="C46" s="44">
        <v>14.68</v>
      </c>
      <c r="D46" s="44">
        <v>9.98</v>
      </c>
      <c r="E46" s="44">
        <v>11.03</v>
      </c>
      <c r="F46" s="44">
        <v>180.7</v>
      </c>
      <c r="G46" s="36" t="s">
        <v>58</v>
      </c>
      <c r="H46" s="45" t="s">
        <v>59</v>
      </c>
    </row>
    <row r="47" spans="1:255" s="98" customFormat="1" ht="11.25" x14ac:dyDescent="0.2">
      <c r="A47" s="95" t="s">
        <v>27</v>
      </c>
      <c r="B47" s="96">
        <f>SUM(B46:B46)</f>
        <v>90</v>
      </c>
      <c r="C47" s="96">
        <f>SUM(C46:C46)</f>
        <v>14.68</v>
      </c>
      <c r="D47" s="96">
        <f>SUM(D46:D46)</f>
        <v>9.98</v>
      </c>
      <c r="E47" s="96">
        <f>SUM(E46:E46)</f>
        <v>11.03</v>
      </c>
      <c r="F47" s="96">
        <f>SUM(F46:F46)</f>
        <v>180.7</v>
      </c>
      <c r="G47" s="96"/>
      <c r="H47" s="97"/>
    </row>
    <row r="48" spans="1:255" s="98" customFormat="1" ht="11.25" x14ac:dyDescent="0.2">
      <c r="A48" s="95" t="s">
        <v>125</v>
      </c>
      <c r="B48" s="96">
        <f>SUM(B44,B47)</f>
        <v>662</v>
      </c>
      <c r="C48" s="96">
        <f>SUM(C44,C47)</f>
        <v>31.17</v>
      </c>
      <c r="D48" s="96">
        <f>SUM(D44,D47)</f>
        <v>31.66</v>
      </c>
      <c r="E48" s="96">
        <f>SUM(E44,E47)</f>
        <v>109.53</v>
      </c>
      <c r="F48" s="96">
        <f>SUM(F44,F47)</f>
        <v>837.59999999999991</v>
      </c>
      <c r="G48" s="96"/>
      <c r="H48" s="97"/>
    </row>
    <row r="49" spans="1:255" x14ac:dyDescent="0.25">
      <c r="A49" s="117" t="s">
        <v>66</v>
      </c>
      <c r="B49" s="118"/>
      <c r="C49" s="118"/>
      <c r="D49" s="118"/>
      <c r="E49" s="118"/>
      <c r="F49" s="118"/>
      <c r="G49" s="118"/>
      <c r="H49" s="119"/>
    </row>
    <row r="50" spans="1:255" ht="10.5" customHeight="1" x14ac:dyDescent="0.25">
      <c r="A50" s="83" t="s">
        <v>118</v>
      </c>
      <c r="B50" s="84" t="s">
        <v>4</v>
      </c>
      <c r="C50" s="85" t="s">
        <v>119</v>
      </c>
      <c r="D50" s="85" t="s">
        <v>120</v>
      </c>
      <c r="E50" s="85" t="s">
        <v>121</v>
      </c>
      <c r="F50" s="85" t="s">
        <v>8</v>
      </c>
      <c r="G50" s="86" t="s">
        <v>9</v>
      </c>
      <c r="H50" s="83" t="s">
        <v>122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7"/>
      <c r="BQ50" s="87"/>
      <c r="BR50" s="87"/>
      <c r="BS50" s="87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87"/>
      <c r="CH50" s="87"/>
      <c r="CI50" s="87"/>
      <c r="CJ50" s="87"/>
      <c r="CK50" s="87"/>
      <c r="CL50" s="87"/>
      <c r="CM50" s="87"/>
      <c r="CN50" s="87"/>
      <c r="CO50" s="87"/>
      <c r="CP50" s="87"/>
      <c r="CQ50" s="87"/>
      <c r="CR50" s="87"/>
      <c r="CS50" s="87"/>
      <c r="CT50" s="87"/>
      <c r="CU50" s="87"/>
      <c r="CV50" s="87"/>
      <c r="CW50" s="87"/>
      <c r="CX50" s="87"/>
      <c r="CY50" s="87"/>
      <c r="CZ50" s="87"/>
      <c r="DA50" s="87"/>
      <c r="DB50" s="87"/>
      <c r="DC50" s="87"/>
      <c r="DD50" s="87"/>
      <c r="DE50" s="87"/>
      <c r="DF50" s="87"/>
      <c r="DG50" s="87"/>
      <c r="DH50" s="87"/>
      <c r="DI50" s="87"/>
      <c r="DJ50" s="87"/>
      <c r="DK50" s="87"/>
      <c r="DL50" s="87"/>
      <c r="DM50" s="87"/>
      <c r="DN50" s="87"/>
      <c r="DO50" s="87"/>
      <c r="DP50" s="87"/>
      <c r="DQ50" s="87"/>
      <c r="DR50" s="87"/>
      <c r="DS50" s="87"/>
      <c r="DT50" s="87"/>
      <c r="DU50" s="87"/>
      <c r="DV50" s="87"/>
      <c r="DW50" s="87"/>
      <c r="DX50" s="87"/>
      <c r="DY50" s="87"/>
      <c r="DZ50" s="87"/>
      <c r="EA50" s="87"/>
      <c r="EB50" s="87"/>
      <c r="EC50" s="87"/>
      <c r="ED50" s="87"/>
      <c r="EE50" s="87"/>
      <c r="EF50" s="87"/>
      <c r="EG50" s="87"/>
      <c r="EH50" s="87"/>
      <c r="EI50" s="87"/>
      <c r="EJ50" s="87"/>
      <c r="EK50" s="87"/>
      <c r="EL50" s="87"/>
      <c r="EM50" s="87"/>
      <c r="EN50" s="87"/>
      <c r="EO50" s="87"/>
      <c r="EP50" s="87"/>
      <c r="EQ50" s="87"/>
      <c r="ER50" s="87"/>
      <c r="ES50" s="87"/>
      <c r="ET50" s="87"/>
      <c r="EU50" s="87"/>
      <c r="EV50" s="87"/>
      <c r="EW50" s="87"/>
      <c r="EX50" s="87"/>
      <c r="EY50" s="87"/>
      <c r="EZ50" s="87"/>
      <c r="FA50" s="87"/>
      <c r="FB50" s="87"/>
      <c r="FC50" s="87"/>
      <c r="FD50" s="87"/>
      <c r="FE50" s="87"/>
      <c r="FF50" s="87"/>
      <c r="FG50" s="87"/>
      <c r="FH50" s="87"/>
      <c r="FI50" s="87"/>
      <c r="FJ50" s="87"/>
      <c r="FK50" s="87"/>
      <c r="FL50" s="87"/>
      <c r="FM50" s="87"/>
      <c r="FN50" s="87"/>
      <c r="FO50" s="87"/>
      <c r="FP50" s="87"/>
      <c r="FQ50" s="87"/>
      <c r="FR50" s="87"/>
      <c r="FS50" s="87"/>
      <c r="FT50" s="87"/>
      <c r="FU50" s="87"/>
      <c r="FV50" s="87"/>
      <c r="FW50" s="87"/>
      <c r="FX50" s="87"/>
      <c r="FY50" s="87"/>
      <c r="FZ50" s="87"/>
      <c r="GA50" s="87"/>
      <c r="GB50" s="87"/>
      <c r="GC50" s="87"/>
      <c r="GD50" s="87"/>
      <c r="GE50" s="87"/>
      <c r="GF50" s="87"/>
      <c r="GG50" s="87"/>
      <c r="GH50" s="87"/>
      <c r="GI50" s="87"/>
      <c r="GJ50" s="87"/>
      <c r="GK50" s="87"/>
      <c r="GL50" s="87"/>
      <c r="GM50" s="87"/>
      <c r="GN50" s="87"/>
      <c r="GO50" s="87"/>
      <c r="GP50" s="87"/>
      <c r="GQ50" s="87"/>
      <c r="GR50" s="87"/>
      <c r="GS50" s="87"/>
      <c r="GT50" s="87"/>
      <c r="GU50" s="87"/>
      <c r="GV50" s="87"/>
      <c r="GW50" s="87"/>
      <c r="GX50" s="87"/>
      <c r="GY50" s="87"/>
      <c r="GZ50" s="87"/>
      <c r="HA50" s="87"/>
      <c r="HB50" s="87"/>
      <c r="HC50" s="87"/>
      <c r="HD50" s="87"/>
      <c r="HE50" s="87"/>
      <c r="HF50" s="87"/>
      <c r="HG50" s="87"/>
      <c r="HH50" s="87"/>
      <c r="HI50" s="87"/>
      <c r="HJ50" s="87"/>
      <c r="HK50" s="87"/>
      <c r="HL50" s="87"/>
      <c r="HM50" s="87"/>
      <c r="HN50" s="87"/>
      <c r="HO50" s="87"/>
      <c r="HP50" s="87"/>
      <c r="HQ50" s="87"/>
      <c r="HR50" s="87"/>
      <c r="HS50" s="87"/>
      <c r="HT50" s="87"/>
      <c r="HU50" s="87"/>
      <c r="HV50" s="87"/>
      <c r="HW50" s="87"/>
      <c r="HX50" s="87"/>
      <c r="HY50" s="87"/>
      <c r="HZ50" s="87"/>
      <c r="IA50" s="87"/>
      <c r="IB50" s="87"/>
      <c r="IC50" s="87"/>
      <c r="ID50" s="87"/>
      <c r="IE50" s="87"/>
      <c r="IF50" s="87"/>
      <c r="IG50" s="87"/>
      <c r="IH50" s="87"/>
      <c r="II50" s="87"/>
      <c r="IJ50" s="87"/>
      <c r="IK50" s="87"/>
      <c r="IL50" s="87"/>
      <c r="IM50" s="87"/>
      <c r="IN50" s="87"/>
      <c r="IO50" s="87"/>
      <c r="IP50" s="87"/>
      <c r="IQ50" s="87"/>
      <c r="IR50" s="87"/>
      <c r="IS50" s="87"/>
      <c r="IT50" s="87"/>
      <c r="IU50" s="87"/>
    </row>
    <row r="51" spans="1:255" x14ac:dyDescent="0.25">
      <c r="A51" s="112" t="s">
        <v>123</v>
      </c>
      <c r="B51" s="113"/>
      <c r="C51" s="114"/>
      <c r="D51" s="114"/>
      <c r="E51" s="114"/>
      <c r="F51" s="114"/>
      <c r="G51" s="113"/>
      <c r="H51" s="115"/>
    </row>
    <row r="52" spans="1:255" x14ac:dyDescent="0.2">
      <c r="A52" s="7" t="s">
        <v>67</v>
      </c>
      <c r="B52" s="8">
        <v>50</v>
      </c>
      <c r="C52" s="9">
        <v>0.35</v>
      </c>
      <c r="D52" s="9">
        <v>0.05</v>
      </c>
      <c r="E52" s="9">
        <v>0.95</v>
      </c>
      <c r="F52" s="9">
        <v>6</v>
      </c>
      <c r="G52" s="10" t="s">
        <v>68</v>
      </c>
      <c r="H52" s="39" t="s">
        <v>46</v>
      </c>
    </row>
    <row r="53" spans="1:255" ht="24" x14ac:dyDescent="0.25">
      <c r="A53" s="18" t="s">
        <v>72</v>
      </c>
      <c r="B53" s="8">
        <v>180</v>
      </c>
      <c r="C53" s="104">
        <v>4.38</v>
      </c>
      <c r="D53" s="104">
        <v>6.44</v>
      </c>
      <c r="E53" s="104">
        <v>44.02</v>
      </c>
      <c r="F53" s="104">
        <v>251.64</v>
      </c>
      <c r="G53" s="92" t="s">
        <v>86</v>
      </c>
      <c r="H53" s="68" t="s">
        <v>87</v>
      </c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4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4"/>
      <c r="CG53" s="64"/>
      <c r="CH53" s="64"/>
      <c r="CI53" s="64"/>
      <c r="CJ53" s="64"/>
      <c r="CK53" s="64"/>
      <c r="CL53" s="64"/>
      <c r="CM53" s="64"/>
      <c r="CN53" s="64"/>
      <c r="CO53" s="64"/>
      <c r="CP53" s="64"/>
      <c r="CQ53" s="64"/>
      <c r="CR53" s="64"/>
      <c r="CS53" s="64"/>
      <c r="CT53" s="64"/>
      <c r="CU53" s="64"/>
      <c r="CV53" s="64"/>
      <c r="CW53" s="64"/>
      <c r="CX53" s="64"/>
      <c r="CY53" s="64"/>
      <c r="CZ53" s="64"/>
      <c r="DA53" s="64"/>
      <c r="DB53" s="64"/>
      <c r="DC53" s="64"/>
      <c r="DD53" s="64"/>
      <c r="DE53" s="64"/>
      <c r="DF53" s="64"/>
      <c r="DG53" s="64"/>
      <c r="DH53" s="64"/>
      <c r="DI53" s="64"/>
      <c r="DJ53" s="64"/>
      <c r="DK53" s="64"/>
      <c r="DL53" s="64"/>
      <c r="DM53" s="64"/>
      <c r="DN53" s="64"/>
      <c r="DO53" s="64"/>
      <c r="DP53" s="64"/>
      <c r="DQ53" s="64"/>
      <c r="DR53" s="64"/>
      <c r="DS53" s="64"/>
      <c r="DT53" s="64"/>
      <c r="DU53" s="64"/>
      <c r="DV53" s="64"/>
      <c r="DW53" s="64"/>
      <c r="DX53" s="64"/>
      <c r="DY53" s="64"/>
      <c r="DZ53" s="64"/>
      <c r="EA53" s="64"/>
      <c r="EB53" s="64"/>
      <c r="EC53" s="64"/>
      <c r="ED53" s="64"/>
      <c r="EE53" s="64"/>
      <c r="EF53" s="64"/>
      <c r="EG53" s="64"/>
      <c r="EH53" s="64"/>
      <c r="EI53" s="64"/>
      <c r="EJ53" s="64"/>
      <c r="EK53" s="64"/>
      <c r="EL53" s="64"/>
      <c r="EM53" s="64"/>
      <c r="EN53" s="64"/>
      <c r="EO53" s="64"/>
      <c r="EP53" s="64"/>
      <c r="EQ53" s="64"/>
      <c r="ER53" s="64"/>
      <c r="ES53" s="64"/>
      <c r="ET53" s="64"/>
      <c r="EU53" s="64"/>
      <c r="EV53" s="64"/>
      <c r="EW53" s="64"/>
      <c r="EX53" s="64"/>
      <c r="EY53" s="64"/>
      <c r="EZ53" s="64"/>
      <c r="FA53" s="64"/>
      <c r="FB53" s="64"/>
      <c r="FC53" s="64"/>
      <c r="FD53" s="64"/>
      <c r="FE53" s="64"/>
      <c r="FF53" s="64"/>
      <c r="FG53" s="64"/>
      <c r="FH53" s="64"/>
      <c r="FI53" s="64"/>
      <c r="FJ53" s="64"/>
      <c r="FK53" s="64"/>
      <c r="FL53" s="64"/>
      <c r="FM53" s="64"/>
      <c r="FN53" s="64"/>
      <c r="FO53" s="64"/>
      <c r="FP53" s="64"/>
      <c r="FQ53" s="64"/>
      <c r="FR53" s="64"/>
      <c r="FS53" s="64"/>
      <c r="FT53" s="64"/>
      <c r="FU53" s="64"/>
      <c r="FV53" s="64"/>
      <c r="FW53" s="64"/>
      <c r="FX53" s="64"/>
      <c r="FY53" s="64"/>
      <c r="FZ53" s="64"/>
      <c r="GA53" s="64"/>
      <c r="GB53" s="64"/>
      <c r="GC53" s="64"/>
      <c r="GD53" s="64"/>
      <c r="GE53" s="64"/>
      <c r="GF53" s="64"/>
      <c r="GG53" s="64"/>
      <c r="GH53" s="64"/>
      <c r="GI53" s="64"/>
      <c r="GJ53" s="64"/>
      <c r="GK53" s="64"/>
      <c r="GL53" s="64"/>
      <c r="GM53" s="64"/>
      <c r="GN53" s="64"/>
      <c r="GO53" s="64"/>
      <c r="GP53" s="64"/>
      <c r="GQ53" s="64"/>
      <c r="GR53" s="64"/>
      <c r="GS53" s="64"/>
      <c r="GT53" s="64"/>
      <c r="GU53" s="64"/>
      <c r="GV53" s="64"/>
      <c r="GW53" s="64"/>
      <c r="GX53" s="64"/>
      <c r="GY53" s="64"/>
      <c r="GZ53" s="64"/>
      <c r="HA53" s="64"/>
      <c r="HB53" s="64"/>
      <c r="HC53" s="64"/>
      <c r="HD53" s="64"/>
      <c r="HE53" s="64"/>
      <c r="HF53" s="64"/>
      <c r="HG53" s="64"/>
      <c r="HH53" s="64"/>
      <c r="HI53" s="64"/>
      <c r="HJ53" s="64"/>
      <c r="HK53" s="64"/>
      <c r="HL53" s="64"/>
      <c r="HM53" s="64"/>
      <c r="HN53" s="64"/>
      <c r="HO53" s="64"/>
      <c r="HP53" s="64"/>
      <c r="HQ53" s="64"/>
      <c r="HR53" s="64"/>
      <c r="HS53" s="64"/>
      <c r="HT53" s="64"/>
      <c r="HU53" s="64"/>
      <c r="HV53" s="64"/>
      <c r="HW53" s="64"/>
      <c r="HX53" s="64"/>
      <c r="HY53" s="64"/>
      <c r="HZ53" s="64"/>
      <c r="IA53" s="64"/>
      <c r="IB53" s="64"/>
      <c r="IC53" s="64"/>
      <c r="ID53" s="64"/>
      <c r="IE53" s="64"/>
      <c r="IF53" s="64"/>
      <c r="IG53" s="64"/>
      <c r="IH53" s="64"/>
      <c r="II53" s="64"/>
      <c r="IJ53" s="64"/>
      <c r="IK53" s="64"/>
      <c r="IL53" s="64"/>
      <c r="IM53" s="64"/>
      <c r="IN53" s="64"/>
      <c r="IO53" s="64"/>
      <c r="IP53" s="64"/>
      <c r="IQ53" s="64"/>
      <c r="IR53" s="64"/>
      <c r="IS53" s="64"/>
      <c r="IT53" s="64"/>
      <c r="IU53" s="64"/>
    </row>
    <row r="54" spans="1:255" ht="24" x14ac:dyDescent="0.25">
      <c r="A54" s="31" t="s">
        <v>128</v>
      </c>
      <c r="B54" s="105">
        <v>50</v>
      </c>
      <c r="C54" s="41">
        <v>4.3600000000000003</v>
      </c>
      <c r="D54" s="41">
        <v>4.84</v>
      </c>
      <c r="E54" s="41">
        <v>29.04</v>
      </c>
      <c r="F54" s="41">
        <v>180.87</v>
      </c>
      <c r="G54" s="91" t="s">
        <v>129</v>
      </c>
      <c r="H54" s="62" t="s">
        <v>130</v>
      </c>
    </row>
    <row r="55" spans="1:255" x14ac:dyDescent="0.25">
      <c r="A55" s="90" t="s">
        <v>21</v>
      </c>
      <c r="B55" s="91">
        <v>222</v>
      </c>
      <c r="C55" s="92">
        <v>0.13</v>
      </c>
      <c r="D55" s="92">
        <v>0.02</v>
      </c>
      <c r="E55" s="92">
        <v>15.2</v>
      </c>
      <c r="F55" s="92">
        <v>62</v>
      </c>
      <c r="G55" s="91" t="s">
        <v>22</v>
      </c>
      <c r="H55" s="7" t="s">
        <v>23</v>
      </c>
    </row>
    <row r="56" spans="1:255" x14ac:dyDescent="0.25">
      <c r="A56" s="25" t="s">
        <v>41</v>
      </c>
      <c r="B56" s="93">
        <v>20</v>
      </c>
      <c r="C56" s="94">
        <v>1.3</v>
      </c>
      <c r="D56" s="94">
        <v>0.2</v>
      </c>
      <c r="E56" s="94">
        <v>8.6</v>
      </c>
      <c r="F56" s="94">
        <v>43</v>
      </c>
      <c r="G56" s="71" t="s">
        <v>25</v>
      </c>
      <c r="H56" s="18" t="s">
        <v>42</v>
      </c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88"/>
      <c r="AR56" s="88"/>
      <c r="AS56" s="88"/>
      <c r="AT56" s="88"/>
      <c r="AU56" s="88"/>
      <c r="AV56" s="88"/>
      <c r="AW56" s="88"/>
      <c r="AX56" s="88"/>
      <c r="AY56" s="88"/>
      <c r="AZ56" s="88"/>
      <c r="BA56" s="88"/>
      <c r="BB56" s="88"/>
      <c r="BC56" s="88"/>
      <c r="BD56" s="88"/>
      <c r="BE56" s="88"/>
      <c r="BF56" s="88"/>
      <c r="BG56" s="88"/>
      <c r="BH56" s="88"/>
      <c r="BI56" s="88"/>
      <c r="BJ56" s="88"/>
      <c r="BK56" s="88"/>
      <c r="BL56" s="88"/>
      <c r="BM56" s="88"/>
      <c r="BN56" s="88"/>
      <c r="BO56" s="88"/>
      <c r="BP56" s="88"/>
      <c r="BQ56" s="88"/>
      <c r="BR56" s="88"/>
      <c r="BS56" s="88"/>
      <c r="BT56" s="88"/>
      <c r="BU56" s="88"/>
      <c r="BV56" s="88"/>
      <c r="BW56" s="88"/>
      <c r="BX56" s="88"/>
      <c r="BY56" s="88"/>
      <c r="BZ56" s="88"/>
      <c r="CA56" s="88"/>
      <c r="CB56" s="88"/>
      <c r="CC56" s="88"/>
      <c r="CD56" s="88"/>
      <c r="CE56" s="88"/>
      <c r="CF56" s="88"/>
      <c r="CG56" s="88"/>
      <c r="CH56" s="88"/>
      <c r="CI56" s="88"/>
      <c r="CJ56" s="88"/>
      <c r="CK56" s="88"/>
      <c r="CL56" s="88"/>
      <c r="CM56" s="88"/>
      <c r="CN56" s="88"/>
      <c r="CO56" s="88"/>
      <c r="CP56" s="88"/>
      <c r="CQ56" s="88"/>
      <c r="CR56" s="88"/>
      <c r="CS56" s="88"/>
      <c r="CT56" s="88"/>
      <c r="CU56" s="88"/>
      <c r="CV56" s="88"/>
      <c r="CW56" s="88"/>
      <c r="CX56" s="88"/>
      <c r="CY56" s="88"/>
      <c r="CZ56" s="88"/>
      <c r="DA56" s="88"/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8"/>
      <c r="DR56" s="88"/>
      <c r="DS56" s="88"/>
      <c r="DT56" s="88"/>
      <c r="DU56" s="88"/>
      <c r="DV56" s="88"/>
      <c r="DW56" s="88"/>
      <c r="DX56" s="88"/>
      <c r="DY56" s="88"/>
      <c r="DZ56" s="88"/>
      <c r="EA56" s="88"/>
      <c r="EB56" s="88"/>
      <c r="EC56" s="88"/>
      <c r="ED56" s="88"/>
      <c r="EE56" s="88"/>
      <c r="EF56" s="88"/>
      <c r="EG56" s="88"/>
      <c r="EH56" s="88"/>
      <c r="EI56" s="88"/>
      <c r="EJ56" s="88"/>
      <c r="EK56" s="88"/>
      <c r="EL56" s="88"/>
      <c r="EM56" s="88"/>
      <c r="EN56" s="88"/>
      <c r="EO56" s="88"/>
      <c r="EP56" s="88"/>
      <c r="EQ56" s="88"/>
      <c r="ER56" s="88"/>
      <c r="ES56" s="88"/>
      <c r="ET56" s="88"/>
      <c r="EU56" s="88"/>
      <c r="EV56" s="88"/>
      <c r="EW56" s="88"/>
      <c r="EX56" s="88"/>
      <c r="EY56" s="88"/>
      <c r="EZ56" s="88"/>
      <c r="FA56" s="88"/>
      <c r="FB56" s="88"/>
      <c r="FC56" s="88"/>
      <c r="FD56" s="88"/>
      <c r="FE56" s="88"/>
      <c r="FF56" s="88"/>
      <c r="FG56" s="88"/>
      <c r="FH56" s="88"/>
      <c r="FI56" s="88"/>
      <c r="FJ56" s="88"/>
      <c r="FK56" s="88"/>
      <c r="FL56" s="88"/>
      <c r="FM56" s="88"/>
      <c r="FN56" s="88"/>
      <c r="FO56" s="88"/>
      <c r="FP56" s="88"/>
      <c r="FQ56" s="88"/>
      <c r="FR56" s="88"/>
      <c r="FS56" s="88"/>
      <c r="FT56" s="88"/>
      <c r="FU56" s="88"/>
      <c r="FV56" s="88"/>
      <c r="FW56" s="88"/>
      <c r="FX56" s="88"/>
      <c r="FY56" s="88"/>
      <c r="FZ56" s="88"/>
      <c r="GA56" s="88"/>
      <c r="GB56" s="88"/>
      <c r="GC56" s="88"/>
      <c r="GD56" s="88"/>
      <c r="GE56" s="88"/>
      <c r="GF56" s="88"/>
      <c r="GG56" s="88"/>
      <c r="GH56" s="88"/>
      <c r="GI56" s="88"/>
      <c r="GJ56" s="88"/>
      <c r="GK56" s="88"/>
      <c r="GL56" s="88"/>
      <c r="GM56" s="88"/>
      <c r="GN56" s="88"/>
      <c r="GO56" s="88"/>
      <c r="GP56" s="88"/>
      <c r="GQ56" s="88"/>
      <c r="GR56" s="88"/>
      <c r="GS56" s="88"/>
      <c r="GT56" s="88"/>
      <c r="GU56" s="88"/>
      <c r="GV56" s="88"/>
      <c r="GW56" s="88"/>
      <c r="GX56" s="88"/>
      <c r="GY56" s="88"/>
      <c r="GZ56" s="88"/>
      <c r="HA56" s="88"/>
      <c r="HB56" s="88"/>
      <c r="HC56" s="88"/>
      <c r="HD56" s="88"/>
      <c r="HE56" s="88"/>
      <c r="HF56" s="88"/>
      <c r="HG56" s="88"/>
      <c r="HH56" s="88"/>
      <c r="HI56" s="88"/>
      <c r="HJ56" s="88"/>
      <c r="HK56" s="88"/>
      <c r="HL56" s="88"/>
      <c r="HM56" s="88"/>
      <c r="HN56" s="88"/>
      <c r="HO56" s="88"/>
      <c r="HP56" s="88"/>
      <c r="HQ56" s="88"/>
      <c r="HR56" s="88"/>
      <c r="HS56" s="88"/>
      <c r="HT56" s="88"/>
      <c r="HU56" s="88"/>
      <c r="HV56" s="88"/>
      <c r="HW56" s="88"/>
      <c r="HX56" s="88"/>
      <c r="HY56" s="88"/>
      <c r="HZ56" s="88"/>
      <c r="IA56" s="88"/>
      <c r="IB56" s="88"/>
      <c r="IC56" s="88"/>
      <c r="ID56" s="88"/>
      <c r="IE56" s="88"/>
      <c r="IF56" s="88"/>
      <c r="IG56" s="88"/>
      <c r="IH56" s="88"/>
      <c r="II56" s="88"/>
      <c r="IJ56" s="88"/>
      <c r="IK56" s="88"/>
      <c r="IL56" s="88"/>
      <c r="IM56" s="88"/>
      <c r="IN56" s="88"/>
      <c r="IO56" s="88"/>
      <c r="IP56" s="88"/>
      <c r="IQ56" s="88"/>
      <c r="IR56" s="88"/>
      <c r="IS56" s="88"/>
      <c r="IT56" s="88"/>
      <c r="IU56" s="88"/>
    </row>
    <row r="57" spans="1:255" x14ac:dyDescent="0.25">
      <c r="A57" s="28" t="s">
        <v>27</v>
      </c>
      <c r="B57" s="2">
        <f>SUM(B52:B56)</f>
        <v>522</v>
      </c>
      <c r="C57" s="72">
        <f>SUM(C52:C56)</f>
        <v>10.520000000000001</v>
      </c>
      <c r="D57" s="72">
        <f>SUM(D52:D56)</f>
        <v>11.549999999999999</v>
      </c>
      <c r="E57" s="72">
        <f>SUM(E52:E56)</f>
        <v>97.81</v>
      </c>
      <c r="F57" s="72">
        <f>SUM(F52:F56)</f>
        <v>543.51</v>
      </c>
      <c r="G57" s="72"/>
      <c r="H57" s="72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  <c r="GD57" s="55"/>
      <c r="GE57" s="55"/>
      <c r="GF57" s="55"/>
      <c r="GG57" s="55"/>
      <c r="GH57" s="55"/>
      <c r="GI57" s="55"/>
      <c r="GJ57" s="55"/>
      <c r="GK57" s="55"/>
      <c r="GL57" s="55"/>
      <c r="GM57" s="55"/>
      <c r="GN57" s="55"/>
      <c r="GO57" s="55"/>
      <c r="GP57" s="55"/>
      <c r="GQ57" s="55"/>
      <c r="GR57" s="55"/>
      <c r="GS57" s="55"/>
      <c r="GT57" s="55"/>
      <c r="GU57" s="55"/>
      <c r="GV57" s="55"/>
      <c r="GW57" s="55"/>
      <c r="GX57" s="55"/>
      <c r="GY57" s="55"/>
      <c r="GZ57" s="55"/>
      <c r="HA57" s="55"/>
      <c r="HB57" s="55"/>
      <c r="HC57" s="55"/>
      <c r="HD57" s="55"/>
      <c r="HE57" s="55"/>
      <c r="HF57" s="55"/>
      <c r="HG57" s="55"/>
      <c r="HH57" s="55"/>
      <c r="HI57" s="55"/>
      <c r="HJ57" s="55"/>
      <c r="HK57" s="55"/>
      <c r="HL57" s="55"/>
      <c r="HM57" s="55"/>
      <c r="HN57" s="55"/>
      <c r="HO57" s="55"/>
      <c r="HP57" s="55"/>
      <c r="HQ57" s="55"/>
      <c r="HR57" s="55"/>
      <c r="HS57" s="55"/>
      <c r="HT57" s="55"/>
      <c r="HU57" s="55"/>
      <c r="HV57" s="55"/>
      <c r="HW57" s="55"/>
      <c r="HX57" s="55"/>
      <c r="HY57" s="55"/>
      <c r="HZ57" s="55"/>
      <c r="IA57" s="55"/>
      <c r="IB57" s="55"/>
      <c r="IC57" s="55"/>
      <c r="ID57" s="55"/>
      <c r="IE57" s="55"/>
      <c r="IF57" s="55"/>
      <c r="IG57" s="55"/>
      <c r="IH57" s="55"/>
      <c r="II57" s="55"/>
      <c r="IJ57" s="55"/>
      <c r="IK57" s="55"/>
      <c r="IL57" s="55"/>
      <c r="IM57" s="55"/>
      <c r="IN57" s="55"/>
      <c r="IO57" s="55"/>
      <c r="IP57" s="55"/>
      <c r="IQ57" s="55"/>
      <c r="IR57" s="55"/>
      <c r="IS57" s="55"/>
      <c r="IT57" s="55"/>
      <c r="IU57" s="55"/>
    </row>
    <row r="58" spans="1:255" x14ac:dyDescent="0.25">
      <c r="A58" s="112" t="s">
        <v>124</v>
      </c>
      <c r="B58" s="113"/>
      <c r="C58" s="113"/>
      <c r="D58" s="113"/>
      <c r="E58" s="113"/>
      <c r="F58" s="113"/>
      <c r="G58" s="113"/>
      <c r="H58" s="11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  <c r="DM58" s="55"/>
      <c r="DN58" s="55"/>
      <c r="DO58" s="55"/>
      <c r="DP58" s="55"/>
      <c r="DQ58" s="55"/>
      <c r="DR58" s="55"/>
      <c r="DS58" s="55"/>
      <c r="DT58" s="55"/>
      <c r="DU58" s="55"/>
      <c r="DV58" s="55"/>
      <c r="DW58" s="55"/>
      <c r="DX58" s="55"/>
      <c r="DY58" s="55"/>
      <c r="DZ58" s="55"/>
      <c r="EA58" s="55"/>
      <c r="EB58" s="55"/>
      <c r="EC58" s="55"/>
      <c r="ED58" s="55"/>
      <c r="EE58" s="55"/>
      <c r="EF58" s="55"/>
      <c r="EG58" s="55"/>
      <c r="EH58" s="55"/>
      <c r="EI58" s="55"/>
      <c r="EJ58" s="55"/>
      <c r="EK58" s="55"/>
      <c r="EL58" s="55"/>
      <c r="EM58" s="55"/>
      <c r="EN58" s="55"/>
      <c r="EO58" s="55"/>
      <c r="EP58" s="55"/>
      <c r="EQ58" s="55"/>
      <c r="ER58" s="55"/>
      <c r="ES58" s="55"/>
      <c r="ET58" s="55"/>
      <c r="EU58" s="55"/>
      <c r="EV58" s="55"/>
      <c r="EW58" s="55"/>
      <c r="EX58" s="55"/>
      <c r="EY58" s="55"/>
      <c r="EZ58" s="55"/>
      <c r="FA58" s="55"/>
      <c r="FB58" s="55"/>
      <c r="FC58" s="55"/>
      <c r="FD58" s="55"/>
      <c r="FE58" s="55"/>
      <c r="FF58" s="55"/>
      <c r="FG58" s="55"/>
      <c r="FH58" s="55"/>
      <c r="FI58" s="55"/>
      <c r="FJ58" s="55"/>
      <c r="FK58" s="55"/>
      <c r="FL58" s="55"/>
      <c r="FM58" s="55"/>
      <c r="FN58" s="55"/>
      <c r="FO58" s="55"/>
      <c r="FP58" s="55"/>
      <c r="FQ58" s="55"/>
      <c r="FR58" s="55"/>
      <c r="FS58" s="55"/>
      <c r="FT58" s="55"/>
      <c r="FU58" s="55"/>
      <c r="FV58" s="55"/>
      <c r="FW58" s="55"/>
      <c r="FX58" s="55"/>
      <c r="FY58" s="55"/>
      <c r="FZ58" s="55"/>
      <c r="GA58" s="55"/>
      <c r="GB58" s="55"/>
      <c r="GC58" s="55"/>
      <c r="GD58" s="55"/>
      <c r="GE58" s="55"/>
      <c r="GF58" s="55"/>
      <c r="GG58" s="55"/>
      <c r="GH58" s="55"/>
      <c r="GI58" s="55"/>
      <c r="GJ58" s="55"/>
      <c r="GK58" s="55"/>
      <c r="GL58" s="55"/>
      <c r="GM58" s="55"/>
      <c r="GN58" s="55"/>
      <c r="GO58" s="55"/>
      <c r="GP58" s="55"/>
      <c r="GQ58" s="55"/>
      <c r="GR58" s="55"/>
      <c r="GS58" s="55"/>
      <c r="GT58" s="55"/>
      <c r="GU58" s="55"/>
      <c r="GV58" s="55"/>
      <c r="GW58" s="55"/>
      <c r="GX58" s="55"/>
      <c r="GY58" s="55"/>
      <c r="GZ58" s="55"/>
      <c r="HA58" s="55"/>
      <c r="HB58" s="55"/>
      <c r="HC58" s="55"/>
      <c r="HD58" s="55"/>
      <c r="HE58" s="55"/>
      <c r="HF58" s="55"/>
      <c r="HG58" s="55"/>
      <c r="HH58" s="55"/>
      <c r="HI58" s="55"/>
      <c r="HJ58" s="55"/>
      <c r="HK58" s="55"/>
      <c r="HL58" s="55"/>
      <c r="HM58" s="55"/>
      <c r="HN58" s="55"/>
      <c r="HO58" s="55"/>
      <c r="HP58" s="55"/>
      <c r="HQ58" s="55"/>
      <c r="HR58" s="55"/>
      <c r="HS58" s="55"/>
      <c r="HT58" s="55"/>
      <c r="HU58" s="55"/>
      <c r="HV58" s="55"/>
      <c r="HW58" s="55"/>
      <c r="HX58" s="55"/>
      <c r="HY58" s="55"/>
      <c r="HZ58" s="55"/>
      <c r="IA58" s="55"/>
      <c r="IB58" s="55"/>
      <c r="IC58" s="55"/>
      <c r="ID58" s="55"/>
      <c r="IE58" s="55"/>
      <c r="IF58" s="55"/>
      <c r="IG58" s="55"/>
      <c r="IH58" s="55"/>
      <c r="II58" s="55"/>
      <c r="IJ58" s="55"/>
      <c r="IK58" s="55"/>
      <c r="IL58" s="55"/>
      <c r="IM58" s="55"/>
      <c r="IN58" s="55"/>
      <c r="IO58" s="55"/>
      <c r="IP58" s="55"/>
      <c r="IQ58" s="55"/>
      <c r="IR58" s="55"/>
      <c r="IS58" s="55"/>
      <c r="IT58" s="55"/>
      <c r="IU58" s="55"/>
    </row>
    <row r="59" spans="1:255" x14ac:dyDescent="0.25">
      <c r="A59" s="31" t="s">
        <v>69</v>
      </c>
      <c r="B59" s="8">
        <v>90</v>
      </c>
      <c r="C59" s="56">
        <v>8.1</v>
      </c>
      <c r="D59" s="56">
        <v>12.6</v>
      </c>
      <c r="E59" s="56">
        <v>3.39</v>
      </c>
      <c r="F59" s="56">
        <v>156.5</v>
      </c>
      <c r="G59" s="10" t="s">
        <v>70</v>
      </c>
      <c r="H59" s="31" t="s">
        <v>71</v>
      </c>
    </row>
    <row r="60" spans="1:255" s="98" customFormat="1" ht="11.25" x14ac:dyDescent="0.2">
      <c r="A60" s="95" t="s">
        <v>27</v>
      </c>
      <c r="B60" s="96">
        <f>SUM(B59:B59)</f>
        <v>90</v>
      </c>
      <c r="C60" s="96">
        <f>SUM(C59:C59)</f>
        <v>8.1</v>
      </c>
      <c r="D60" s="96">
        <f>SUM(D59:D59)</f>
        <v>12.6</v>
      </c>
      <c r="E60" s="96">
        <f>SUM(E59:E59)</f>
        <v>3.39</v>
      </c>
      <c r="F60" s="96">
        <f>SUM(F59:F59)</f>
        <v>156.5</v>
      </c>
      <c r="G60" s="96"/>
      <c r="H60" s="97"/>
    </row>
    <row r="61" spans="1:255" s="98" customFormat="1" ht="11.25" x14ac:dyDescent="0.2">
      <c r="A61" s="95" t="s">
        <v>125</v>
      </c>
      <c r="B61" s="96">
        <f>SUM(B57,B60)</f>
        <v>612</v>
      </c>
      <c r="C61" s="96">
        <f>SUM(C57,C60)</f>
        <v>18.62</v>
      </c>
      <c r="D61" s="96">
        <f>SUM(D57,D60)</f>
        <v>24.15</v>
      </c>
      <c r="E61" s="96">
        <f>SUM(E57,E60)</f>
        <v>101.2</v>
      </c>
      <c r="F61" s="96">
        <f>SUM(F57,F60)</f>
        <v>700.01</v>
      </c>
      <c r="G61" s="96"/>
      <c r="H61" s="97"/>
    </row>
    <row r="62" spans="1:255" x14ac:dyDescent="0.25">
      <c r="A62" s="117" t="s">
        <v>75</v>
      </c>
      <c r="B62" s="118"/>
      <c r="C62" s="118"/>
      <c r="D62" s="118"/>
      <c r="E62" s="118"/>
      <c r="F62" s="118"/>
      <c r="G62" s="118"/>
      <c r="H62" s="119"/>
    </row>
    <row r="63" spans="1:255" ht="11.25" customHeight="1" x14ac:dyDescent="0.25">
      <c r="A63" s="83" t="s">
        <v>118</v>
      </c>
      <c r="B63" s="84" t="s">
        <v>4</v>
      </c>
      <c r="C63" s="85" t="s">
        <v>119</v>
      </c>
      <c r="D63" s="85" t="s">
        <v>120</v>
      </c>
      <c r="E63" s="85" t="s">
        <v>121</v>
      </c>
      <c r="F63" s="85" t="s">
        <v>8</v>
      </c>
      <c r="G63" s="86" t="s">
        <v>9</v>
      </c>
      <c r="H63" s="83" t="s">
        <v>122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  <c r="BD63" s="87"/>
      <c r="BE63" s="87"/>
      <c r="BF63" s="87"/>
      <c r="BG63" s="87"/>
      <c r="BH63" s="87"/>
      <c r="BI63" s="87"/>
      <c r="BJ63" s="87"/>
      <c r="BK63" s="87"/>
      <c r="BL63" s="87"/>
      <c r="BM63" s="87"/>
      <c r="BN63" s="87"/>
      <c r="BO63" s="87"/>
      <c r="BP63" s="87"/>
      <c r="BQ63" s="87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87"/>
      <c r="CR63" s="87"/>
      <c r="CS63" s="87"/>
      <c r="CT63" s="87"/>
      <c r="CU63" s="87"/>
      <c r="CV63" s="87"/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X63" s="87"/>
      <c r="FY63" s="87"/>
      <c r="FZ63" s="87"/>
      <c r="GA63" s="87"/>
      <c r="GB63" s="87"/>
      <c r="GC63" s="87"/>
      <c r="GD63" s="87"/>
      <c r="GE63" s="87"/>
      <c r="GF63" s="87"/>
      <c r="GG63" s="87"/>
      <c r="GH63" s="87"/>
      <c r="GI63" s="87"/>
      <c r="GJ63" s="87"/>
      <c r="GK63" s="87"/>
      <c r="GL63" s="87"/>
      <c r="GM63" s="87"/>
      <c r="GN63" s="87"/>
      <c r="GO63" s="87"/>
      <c r="GP63" s="87"/>
      <c r="GQ63" s="87"/>
      <c r="GR63" s="87"/>
      <c r="GS63" s="87"/>
      <c r="GT63" s="87"/>
      <c r="GU63" s="87"/>
      <c r="GV63" s="87"/>
      <c r="GW63" s="87"/>
      <c r="GX63" s="87"/>
      <c r="GY63" s="87"/>
      <c r="GZ63" s="87"/>
      <c r="HA63" s="87"/>
      <c r="HB63" s="87"/>
      <c r="HC63" s="87"/>
      <c r="HD63" s="87"/>
      <c r="HE63" s="87"/>
      <c r="HF63" s="87"/>
      <c r="HG63" s="87"/>
      <c r="HH63" s="87"/>
      <c r="HI63" s="87"/>
      <c r="HJ63" s="87"/>
      <c r="HK63" s="87"/>
      <c r="HL63" s="87"/>
      <c r="HM63" s="87"/>
      <c r="HN63" s="87"/>
      <c r="HO63" s="87"/>
      <c r="HP63" s="87"/>
      <c r="HQ63" s="87"/>
      <c r="HR63" s="87"/>
      <c r="HS63" s="87"/>
      <c r="HT63" s="87"/>
      <c r="HU63" s="87"/>
      <c r="HV63" s="87"/>
      <c r="HW63" s="87"/>
      <c r="HX63" s="87"/>
      <c r="HY63" s="87"/>
      <c r="HZ63" s="87"/>
      <c r="IA63" s="87"/>
      <c r="IB63" s="87"/>
      <c r="IC63" s="87"/>
      <c r="ID63" s="87"/>
      <c r="IE63" s="87"/>
      <c r="IF63" s="87"/>
      <c r="IG63" s="87"/>
      <c r="IH63" s="87"/>
      <c r="II63" s="87"/>
      <c r="IJ63" s="87"/>
      <c r="IK63" s="87"/>
      <c r="IL63" s="87"/>
      <c r="IM63" s="87"/>
      <c r="IN63" s="87"/>
      <c r="IO63" s="87"/>
      <c r="IP63" s="87"/>
      <c r="IQ63" s="87"/>
      <c r="IR63" s="87"/>
      <c r="IS63" s="87"/>
      <c r="IT63" s="87"/>
      <c r="IU63" s="87"/>
    </row>
    <row r="64" spans="1:255" x14ac:dyDescent="0.25">
      <c r="A64" s="112" t="s">
        <v>123</v>
      </c>
      <c r="B64" s="113"/>
      <c r="C64" s="114"/>
      <c r="D64" s="114"/>
      <c r="E64" s="114"/>
      <c r="F64" s="114"/>
      <c r="G64" s="113"/>
      <c r="H64" s="115"/>
    </row>
    <row r="65" spans="1:256" s="75" customFormat="1" ht="24" x14ac:dyDescent="0.2">
      <c r="A65" s="31" t="s">
        <v>109</v>
      </c>
      <c r="B65" s="33">
        <v>100</v>
      </c>
      <c r="C65" s="9">
        <v>1.41</v>
      </c>
      <c r="D65" s="9">
        <v>6.01</v>
      </c>
      <c r="E65" s="9">
        <v>8.26</v>
      </c>
      <c r="F65" s="9">
        <v>92.8</v>
      </c>
      <c r="G65" s="34" t="s">
        <v>110</v>
      </c>
      <c r="H65" s="11" t="s">
        <v>111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  <c r="IK65" s="1"/>
      <c r="IL65" s="1"/>
      <c r="IM65" s="1"/>
      <c r="IN65" s="1"/>
      <c r="IO65" s="1"/>
      <c r="IP65" s="1"/>
      <c r="IQ65" s="1"/>
      <c r="IR65" s="1"/>
      <c r="IS65" s="1"/>
      <c r="IT65" s="1"/>
      <c r="IU65" s="1"/>
    </row>
    <row r="66" spans="1:256" x14ac:dyDescent="0.2">
      <c r="A66" s="12" t="s">
        <v>131</v>
      </c>
      <c r="B66" s="76">
        <v>180</v>
      </c>
      <c r="C66" s="14">
        <v>4.12</v>
      </c>
      <c r="D66" s="14">
        <v>15.78</v>
      </c>
      <c r="E66" s="14">
        <v>33.5</v>
      </c>
      <c r="F66" s="14">
        <v>292.5</v>
      </c>
      <c r="G66" s="77" t="s">
        <v>132</v>
      </c>
      <c r="H66" s="45" t="s">
        <v>133</v>
      </c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  <c r="IU66" s="17"/>
    </row>
    <row r="67" spans="1:256" x14ac:dyDescent="0.2">
      <c r="A67" s="7" t="s">
        <v>134</v>
      </c>
      <c r="B67" s="106">
        <v>50</v>
      </c>
      <c r="C67" s="41">
        <v>3.95</v>
      </c>
      <c r="D67" s="41">
        <v>4.0599999999999996</v>
      </c>
      <c r="E67" s="41">
        <v>22.24</v>
      </c>
      <c r="F67" s="41">
        <v>141.5</v>
      </c>
      <c r="G67" s="103" t="s">
        <v>135</v>
      </c>
      <c r="H67" s="35" t="s">
        <v>136</v>
      </c>
    </row>
    <row r="68" spans="1:256" x14ac:dyDescent="0.25">
      <c r="A68" s="90" t="s">
        <v>21</v>
      </c>
      <c r="B68" s="91">
        <v>222</v>
      </c>
      <c r="C68" s="92">
        <v>0.13</v>
      </c>
      <c r="D68" s="92">
        <v>0.02</v>
      </c>
      <c r="E68" s="92">
        <v>15.2</v>
      </c>
      <c r="F68" s="92">
        <v>62</v>
      </c>
      <c r="G68" s="91" t="s">
        <v>22</v>
      </c>
      <c r="H68" s="7" t="s">
        <v>23</v>
      </c>
    </row>
    <row r="69" spans="1:256" x14ac:dyDescent="0.25">
      <c r="A69" s="25" t="s">
        <v>126</v>
      </c>
      <c r="B69" s="26">
        <v>20</v>
      </c>
      <c r="C69" s="41">
        <v>1.6</v>
      </c>
      <c r="D69" s="41">
        <v>0.2</v>
      </c>
      <c r="E69" s="41">
        <v>10.199999999999999</v>
      </c>
      <c r="F69" s="41">
        <v>50</v>
      </c>
      <c r="G69" s="20" t="s">
        <v>25</v>
      </c>
      <c r="H69" s="27" t="s">
        <v>26</v>
      </c>
      <c r="I69" s="88"/>
      <c r="J69" s="88"/>
      <c r="K69" s="88"/>
      <c r="L69" s="88"/>
      <c r="M69" s="88"/>
      <c r="N69" s="88"/>
      <c r="O69" s="88"/>
      <c r="P69" s="88"/>
      <c r="Q69" s="88"/>
      <c r="R69" s="88"/>
      <c r="S69" s="88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88"/>
      <c r="AR69" s="88"/>
      <c r="AS69" s="88"/>
      <c r="AT69" s="88"/>
      <c r="AU69" s="88"/>
      <c r="AV69" s="88"/>
      <c r="AW69" s="88"/>
      <c r="AX69" s="88"/>
      <c r="AY69" s="88"/>
      <c r="AZ69" s="88"/>
      <c r="BA69" s="88"/>
      <c r="BB69" s="88"/>
      <c r="BC69" s="88"/>
      <c r="BD69" s="88"/>
      <c r="BE69" s="88"/>
      <c r="BF69" s="88"/>
      <c r="BG69" s="88"/>
      <c r="BH69" s="88"/>
      <c r="BI69" s="88"/>
      <c r="BJ69" s="88"/>
      <c r="BK69" s="88"/>
      <c r="BL69" s="88"/>
      <c r="BM69" s="88"/>
      <c r="BN69" s="88"/>
      <c r="BO69" s="88"/>
      <c r="BP69" s="88"/>
      <c r="BQ69" s="88"/>
      <c r="BR69" s="88"/>
      <c r="BS69" s="88"/>
      <c r="BT69" s="88"/>
      <c r="BU69" s="88"/>
      <c r="BV69" s="88"/>
      <c r="BW69" s="88"/>
      <c r="BX69" s="88"/>
      <c r="BY69" s="88"/>
      <c r="BZ69" s="88"/>
      <c r="CA69" s="88"/>
      <c r="CB69" s="88"/>
      <c r="CC69" s="88"/>
      <c r="CD69" s="88"/>
      <c r="CE69" s="88"/>
      <c r="CF69" s="88"/>
      <c r="CG69" s="88"/>
      <c r="CH69" s="88"/>
      <c r="CI69" s="88"/>
      <c r="CJ69" s="88"/>
      <c r="CK69" s="88"/>
      <c r="CL69" s="88"/>
      <c r="CM69" s="88"/>
      <c r="CN69" s="88"/>
      <c r="CO69" s="88"/>
      <c r="CP69" s="88"/>
      <c r="CQ69" s="88"/>
      <c r="CR69" s="88"/>
      <c r="CS69" s="88"/>
      <c r="CT69" s="88"/>
      <c r="CU69" s="88"/>
      <c r="CV69" s="88"/>
      <c r="CW69" s="88"/>
      <c r="CX69" s="88"/>
      <c r="CY69" s="88"/>
      <c r="CZ69" s="88"/>
      <c r="DA69" s="88"/>
      <c r="DB69" s="88"/>
      <c r="DC69" s="88"/>
      <c r="DD69" s="88"/>
      <c r="DE69" s="88"/>
      <c r="DF69" s="88"/>
      <c r="DG69" s="88"/>
      <c r="DH69" s="88"/>
      <c r="DI69" s="88"/>
      <c r="DJ69" s="88"/>
      <c r="DK69" s="88"/>
      <c r="DL69" s="88"/>
      <c r="DM69" s="88"/>
      <c r="DN69" s="88"/>
      <c r="DO69" s="88"/>
      <c r="DP69" s="88"/>
      <c r="DQ69" s="88"/>
      <c r="DR69" s="88"/>
      <c r="DS69" s="88"/>
      <c r="DT69" s="88"/>
      <c r="DU69" s="88"/>
      <c r="DV69" s="88"/>
      <c r="DW69" s="88"/>
      <c r="DX69" s="88"/>
      <c r="DY69" s="88"/>
      <c r="DZ69" s="88"/>
      <c r="EA69" s="88"/>
      <c r="EB69" s="88"/>
      <c r="EC69" s="88"/>
      <c r="ED69" s="88"/>
      <c r="EE69" s="88"/>
      <c r="EF69" s="88"/>
      <c r="EG69" s="88"/>
      <c r="EH69" s="88"/>
      <c r="EI69" s="88"/>
      <c r="EJ69" s="88"/>
      <c r="EK69" s="88"/>
      <c r="EL69" s="88"/>
      <c r="EM69" s="88"/>
      <c r="EN69" s="88"/>
      <c r="EO69" s="88"/>
      <c r="EP69" s="88"/>
      <c r="EQ69" s="88"/>
      <c r="ER69" s="88"/>
      <c r="ES69" s="88"/>
      <c r="ET69" s="88"/>
      <c r="EU69" s="88"/>
      <c r="EV69" s="88"/>
      <c r="EW69" s="88"/>
      <c r="EX69" s="88"/>
      <c r="EY69" s="88"/>
      <c r="EZ69" s="88"/>
      <c r="FA69" s="88"/>
      <c r="FB69" s="88"/>
      <c r="FC69" s="88"/>
      <c r="FD69" s="88"/>
      <c r="FE69" s="88"/>
      <c r="FF69" s="88"/>
      <c r="FG69" s="88"/>
      <c r="FH69" s="88"/>
      <c r="FI69" s="88"/>
      <c r="FJ69" s="88"/>
      <c r="FK69" s="88"/>
      <c r="FL69" s="88"/>
      <c r="FM69" s="88"/>
      <c r="FN69" s="88"/>
      <c r="FO69" s="88"/>
      <c r="FP69" s="88"/>
      <c r="FQ69" s="88"/>
      <c r="FR69" s="88"/>
      <c r="FS69" s="88"/>
      <c r="FT69" s="88"/>
      <c r="FU69" s="88"/>
      <c r="FV69" s="88"/>
      <c r="FW69" s="88"/>
      <c r="FX69" s="88"/>
      <c r="FY69" s="88"/>
      <c r="FZ69" s="88"/>
      <c r="GA69" s="88"/>
      <c r="GB69" s="88"/>
      <c r="GC69" s="88"/>
      <c r="GD69" s="88"/>
      <c r="GE69" s="88"/>
      <c r="GF69" s="88"/>
      <c r="GG69" s="88"/>
      <c r="GH69" s="88"/>
      <c r="GI69" s="88"/>
      <c r="GJ69" s="88"/>
      <c r="GK69" s="88"/>
      <c r="GL69" s="88"/>
      <c r="GM69" s="88"/>
      <c r="GN69" s="88"/>
      <c r="GO69" s="88"/>
      <c r="GP69" s="88"/>
      <c r="GQ69" s="88"/>
      <c r="GR69" s="88"/>
      <c r="GS69" s="88"/>
      <c r="GT69" s="88"/>
      <c r="GU69" s="88"/>
      <c r="GV69" s="88"/>
      <c r="GW69" s="88"/>
      <c r="GX69" s="88"/>
      <c r="GY69" s="88"/>
      <c r="GZ69" s="88"/>
      <c r="HA69" s="88"/>
      <c r="HB69" s="88"/>
      <c r="HC69" s="88"/>
      <c r="HD69" s="88"/>
      <c r="HE69" s="88"/>
      <c r="HF69" s="88"/>
      <c r="HG69" s="88"/>
      <c r="HH69" s="88"/>
      <c r="HI69" s="88"/>
      <c r="HJ69" s="88"/>
      <c r="HK69" s="88"/>
      <c r="HL69" s="88"/>
      <c r="HM69" s="88"/>
      <c r="HN69" s="88"/>
      <c r="HO69" s="88"/>
      <c r="HP69" s="88"/>
      <c r="HQ69" s="88"/>
      <c r="HR69" s="88"/>
      <c r="HS69" s="88"/>
      <c r="HT69" s="88"/>
      <c r="HU69" s="88"/>
      <c r="HV69" s="88"/>
      <c r="HW69" s="88"/>
      <c r="HX69" s="88"/>
      <c r="HY69" s="88"/>
      <c r="HZ69" s="88"/>
      <c r="IA69" s="88"/>
      <c r="IB69" s="88"/>
      <c r="IC69" s="88"/>
      <c r="ID69" s="88"/>
      <c r="IE69" s="88"/>
      <c r="IF69" s="88"/>
      <c r="IG69" s="88"/>
      <c r="IH69" s="88"/>
      <c r="II69" s="88"/>
      <c r="IJ69" s="88"/>
      <c r="IK69" s="88"/>
      <c r="IL69" s="88"/>
      <c r="IM69" s="88"/>
      <c r="IN69" s="88"/>
      <c r="IO69" s="88"/>
      <c r="IP69" s="88"/>
      <c r="IQ69" s="88"/>
      <c r="IR69" s="88"/>
      <c r="IS69" s="88"/>
      <c r="IT69" s="88"/>
      <c r="IU69" s="88"/>
    </row>
    <row r="70" spans="1:256" x14ac:dyDescent="0.25">
      <c r="A70" s="28" t="s">
        <v>27</v>
      </c>
      <c r="B70" s="2">
        <f>SUM(B65:B69)</f>
        <v>572</v>
      </c>
      <c r="C70" s="72">
        <f>SUM(C65:C69)</f>
        <v>11.21</v>
      </c>
      <c r="D70" s="72">
        <f>SUM(D65:D69)</f>
        <v>26.069999999999997</v>
      </c>
      <c r="E70" s="72">
        <f>SUM(E65:E69)</f>
        <v>89.4</v>
      </c>
      <c r="F70" s="72">
        <f>SUM(F65:F69)</f>
        <v>638.79999999999995</v>
      </c>
      <c r="G70" s="72"/>
      <c r="H70" s="72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  <c r="CU70" s="55"/>
      <c r="CV70" s="55"/>
      <c r="CW70" s="55"/>
      <c r="CX70" s="55"/>
      <c r="CY70" s="55"/>
      <c r="CZ70" s="55"/>
      <c r="DA70" s="55"/>
      <c r="DB70" s="55"/>
      <c r="DC70" s="55"/>
      <c r="DD70" s="55"/>
      <c r="DE70" s="55"/>
      <c r="DF70" s="55"/>
      <c r="DG70" s="55"/>
      <c r="DH70" s="55"/>
      <c r="DI70" s="55"/>
      <c r="DJ70" s="55"/>
      <c r="DK70" s="55"/>
      <c r="DL70" s="55"/>
      <c r="DM70" s="55"/>
      <c r="DN70" s="55"/>
      <c r="DO70" s="55"/>
      <c r="DP70" s="55"/>
      <c r="DQ70" s="55"/>
      <c r="DR70" s="55"/>
      <c r="DS70" s="55"/>
      <c r="DT70" s="55"/>
      <c r="DU70" s="55"/>
      <c r="DV70" s="55"/>
      <c r="DW70" s="55"/>
      <c r="DX70" s="55"/>
      <c r="DY70" s="55"/>
      <c r="DZ70" s="55"/>
      <c r="EA70" s="55"/>
      <c r="EB70" s="55"/>
      <c r="EC70" s="55"/>
      <c r="ED70" s="55"/>
      <c r="EE70" s="55"/>
      <c r="EF70" s="55"/>
      <c r="EG70" s="55"/>
      <c r="EH70" s="55"/>
      <c r="EI70" s="55"/>
      <c r="EJ70" s="55"/>
      <c r="EK70" s="55"/>
      <c r="EL70" s="55"/>
      <c r="EM70" s="55"/>
      <c r="EN70" s="55"/>
      <c r="EO70" s="55"/>
      <c r="EP70" s="55"/>
      <c r="EQ70" s="55"/>
      <c r="ER70" s="55"/>
      <c r="ES70" s="55"/>
      <c r="ET70" s="55"/>
      <c r="EU70" s="55"/>
      <c r="EV70" s="55"/>
      <c r="EW70" s="55"/>
      <c r="EX70" s="55"/>
      <c r="EY70" s="55"/>
      <c r="EZ70" s="55"/>
      <c r="FA70" s="55"/>
      <c r="FB70" s="55"/>
      <c r="FC70" s="55"/>
      <c r="FD70" s="55"/>
      <c r="FE70" s="55"/>
      <c r="FF70" s="55"/>
      <c r="FG70" s="55"/>
      <c r="FH70" s="55"/>
      <c r="FI70" s="55"/>
      <c r="FJ70" s="55"/>
      <c r="FK70" s="55"/>
      <c r="FL70" s="55"/>
      <c r="FM70" s="55"/>
      <c r="FN70" s="55"/>
      <c r="FO70" s="55"/>
      <c r="FP70" s="55"/>
      <c r="FQ70" s="55"/>
      <c r="FR70" s="55"/>
      <c r="FS70" s="55"/>
      <c r="FT70" s="55"/>
      <c r="FU70" s="55"/>
      <c r="FV70" s="55"/>
      <c r="FW70" s="55"/>
      <c r="FX70" s="55"/>
      <c r="FY70" s="55"/>
      <c r="FZ70" s="55"/>
      <c r="GA70" s="55"/>
      <c r="GB70" s="55"/>
      <c r="GC70" s="55"/>
      <c r="GD70" s="55"/>
      <c r="GE70" s="55"/>
      <c r="GF70" s="55"/>
      <c r="GG70" s="55"/>
      <c r="GH70" s="55"/>
      <c r="GI70" s="55"/>
      <c r="GJ70" s="55"/>
      <c r="GK70" s="55"/>
      <c r="GL70" s="55"/>
      <c r="GM70" s="55"/>
      <c r="GN70" s="55"/>
      <c r="GO70" s="55"/>
      <c r="GP70" s="55"/>
      <c r="GQ70" s="55"/>
      <c r="GR70" s="55"/>
      <c r="GS70" s="55"/>
      <c r="GT70" s="55"/>
      <c r="GU70" s="55"/>
      <c r="GV70" s="55"/>
      <c r="GW70" s="55"/>
      <c r="GX70" s="55"/>
      <c r="GY70" s="55"/>
      <c r="GZ70" s="55"/>
      <c r="HA70" s="55"/>
      <c r="HB70" s="55"/>
      <c r="HC70" s="55"/>
      <c r="HD70" s="55"/>
      <c r="HE70" s="55"/>
      <c r="HF70" s="55"/>
      <c r="HG70" s="55"/>
      <c r="HH70" s="55"/>
      <c r="HI70" s="55"/>
      <c r="HJ70" s="55"/>
      <c r="HK70" s="55"/>
      <c r="HL70" s="55"/>
      <c r="HM70" s="55"/>
      <c r="HN70" s="55"/>
      <c r="HO70" s="55"/>
      <c r="HP70" s="55"/>
      <c r="HQ70" s="55"/>
      <c r="HR70" s="55"/>
      <c r="HS70" s="55"/>
      <c r="HT70" s="55"/>
      <c r="HU70" s="55"/>
      <c r="HV70" s="55"/>
      <c r="HW70" s="55"/>
      <c r="HX70" s="55"/>
      <c r="HY70" s="55"/>
      <c r="HZ70" s="55"/>
      <c r="IA70" s="55"/>
      <c r="IB70" s="55"/>
      <c r="IC70" s="55"/>
      <c r="ID70" s="55"/>
      <c r="IE70" s="55"/>
      <c r="IF70" s="55"/>
      <c r="IG70" s="55"/>
      <c r="IH70" s="55"/>
      <c r="II70" s="55"/>
      <c r="IJ70" s="55"/>
      <c r="IK70" s="55"/>
      <c r="IL70" s="55"/>
      <c r="IM70" s="55"/>
      <c r="IN70" s="55"/>
      <c r="IO70" s="55"/>
      <c r="IP70" s="55"/>
      <c r="IQ70" s="55"/>
      <c r="IR70" s="55"/>
      <c r="IS70" s="55"/>
      <c r="IT70" s="55"/>
      <c r="IU70" s="55"/>
    </row>
    <row r="71" spans="1:256" x14ac:dyDescent="0.25">
      <c r="A71" s="112" t="s">
        <v>124</v>
      </c>
      <c r="B71" s="113"/>
      <c r="C71" s="113"/>
      <c r="D71" s="113"/>
      <c r="E71" s="113"/>
      <c r="F71" s="113"/>
      <c r="G71" s="113"/>
      <c r="H71" s="11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55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5"/>
      <c r="CV71" s="55"/>
      <c r="CW71" s="55"/>
      <c r="CX71" s="55"/>
      <c r="CY71" s="55"/>
      <c r="CZ71" s="55"/>
      <c r="DA71" s="55"/>
      <c r="DB71" s="55"/>
      <c r="DC71" s="55"/>
      <c r="DD71" s="55"/>
      <c r="DE71" s="55"/>
      <c r="DF71" s="55"/>
      <c r="DG71" s="55"/>
      <c r="DH71" s="55"/>
      <c r="DI71" s="55"/>
      <c r="DJ71" s="55"/>
      <c r="DK71" s="55"/>
      <c r="DL71" s="55"/>
      <c r="DM71" s="55"/>
      <c r="DN71" s="55"/>
      <c r="DO71" s="55"/>
      <c r="DP71" s="55"/>
      <c r="DQ71" s="55"/>
      <c r="DR71" s="55"/>
      <c r="DS71" s="55"/>
      <c r="DT71" s="55"/>
      <c r="DU71" s="55"/>
      <c r="DV71" s="55"/>
      <c r="DW71" s="55"/>
      <c r="DX71" s="55"/>
      <c r="DY71" s="55"/>
      <c r="DZ71" s="55"/>
      <c r="EA71" s="55"/>
      <c r="EB71" s="55"/>
      <c r="EC71" s="55"/>
      <c r="ED71" s="55"/>
      <c r="EE71" s="55"/>
      <c r="EF71" s="55"/>
      <c r="EG71" s="55"/>
      <c r="EH71" s="55"/>
      <c r="EI71" s="55"/>
      <c r="EJ71" s="55"/>
      <c r="EK71" s="55"/>
      <c r="EL71" s="55"/>
      <c r="EM71" s="55"/>
      <c r="EN71" s="55"/>
      <c r="EO71" s="55"/>
      <c r="EP71" s="55"/>
      <c r="EQ71" s="55"/>
      <c r="ER71" s="55"/>
      <c r="ES71" s="55"/>
      <c r="ET71" s="55"/>
      <c r="EU71" s="55"/>
      <c r="EV71" s="55"/>
      <c r="EW71" s="55"/>
      <c r="EX71" s="55"/>
      <c r="EY71" s="55"/>
      <c r="EZ71" s="55"/>
      <c r="FA71" s="55"/>
      <c r="FB71" s="55"/>
      <c r="FC71" s="55"/>
      <c r="FD71" s="55"/>
      <c r="FE71" s="55"/>
      <c r="FF71" s="55"/>
      <c r="FG71" s="55"/>
      <c r="FH71" s="55"/>
      <c r="FI71" s="55"/>
      <c r="FJ71" s="55"/>
      <c r="FK71" s="55"/>
      <c r="FL71" s="55"/>
      <c r="FM71" s="55"/>
      <c r="FN71" s="55"/>
      <c r="FO71" s="55"/>
      <c r="FP71" s="55"/>
      <c r="FQ71" s="55"/>
      <c r="FR71" s="55"/>
      <c r="FS71" s="55"/>
      <c r="FT71" s="55"/>
      <c r="FU71" s="55"/>
      <c r="FV71" s="55"/>
      <c r="FW71" s="55"/>
      <c r="FX71" s="55"/>
      <c r="FY71" s="55"/>
      <c r="FZ71" s="55"/>
      <c r="GA71" s="55"/>
      <c r="GB71" s="55"/>
      <c r="GC71" s="55"/>
      <c r="GD71" s="55"/>
      <c r="GE71" s="55"/>
      <c r="GF71" s="55"/>
      <c r="GG71" s="55"/>
      <c r="GH71" s="55"/>
      <c r="GI71" s="55"/>
      <c r="GJ71" s="55"/>
      <c r="GK71" s="55"/>
      <c r="GL71" s="55"/>
      <c r="GM71" s="55"/>
      <c r="GN71" s="55"/>
      <c r="GO71" s="55"/>
      <c r="GP71" s="55"/>
      <c r="GQ71" s="55"/>
      <c r="GR71" s="55"/>
      <c r="GS71" s="55"/>
      <c r="GT71" s="55"/>
      <c r="GU71" s="55"/>
      <c r="GV71" s="55"/>
      <c r="GW71" s="55"/>
      <c r="GX71" s="55"/>
      <c r="GY71" s="55"/>
      <c r="GZ71" s="55"/>
      <c r="HA71" s="55"/>
      <c r="HB71" s="55"/>
      <c r="HC71" s="55"/>
      <c r="HD71" s="55"/>
      <c r="HE71" s="55"/>
      <c r="HF71" s="55"/>
      <c r="HG71" s="55"/>
      <c r="HH71" s="55"/>
      <c r="HI71" s="55"/>
      <c r="HJ71" s="55"/>
      <c r="HK71" s="55"/>
      <c r="HL71" s="55"/>
      <c r="HM71" s="55"/>
      <c r="HN71" s="55"/>
      <c r="HO71" s="55"/>
      <c r="HP71" s="55"/>
      <c r="HQ71" s="55"/>
      <c r="HR71" s="55"/>
      <c r="HS71" s="55"/>
      <c r="HT71" s="55"/>
      <c r="HU71" s="55"/>
      <c r="HV71" s="55"/>
      <c r="HW71" s="55"/>
      <c r="HX71" s="55"/>
      <c r="HY71" s="55"/>
      <c r="HZ71" s="55"/>
      <c r="IA71" s="55"/>
      <c r="IB71" s="55"/>
      <c r="IC71" s="55"/>
      <c r="ID71" s="55"/>
      <c r="IE71" s="55"/>
      <c r="IF71" s="55"/>
      <c r="IG71" s="55"/>
      <c r="IH71" s="55"/>
      <c r="II71" s="55"/>
      <c r="IJ71" s="55"/>
      <c r="IK71" s="55"/>
      <c r="IL71" s="55"/>
      <c r="IM71" s="55"/>
      <c r="IN71" s="55"/>
      <c r="IO71" s="55"/>
      <c r="IP71" s="55"/>
      <c r="IQ71" s="55"/>
      <c r="IR71" s="55"/>
      <c r="IS71" s="55"/>
      <c r="IT71" s="55"/>
      <c r="IU71" s="55"/>
    </row>
    <row r="72" spans="1:256" x14ac:dyDescent="0.2">
      <c r="A72" s="60" t="s">
        <v>94</v>
      </c>
      <c r="B72" s="8">
        <v>90</v>
      </c>
      <c r="C72" s="9">
        <v>21.2</v>
      </c>
      <c r="D72" s="9">
        <v>11.43</v>
      </c>
      <c r="E72" s="9">
        <v>5.3</v>
      </c>
      <c r="F72" s="9">
        <v>220.3</v>
      </c>
      <c r="G72" s="69" t="s">
        <v>95</v>
      </c>
      <c r="H72" s="35" t="s">
        <v>96</v>
      </c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98" customFormat="1" ht="11.25" x14ac:dyDescent="0.2">
      <c r="A73" s="95" t="s">
        <v>27</v>
      </c>
      <c r="B73" s="96">
        <f>SUM(B72:B72)</f>
        <v>90</v>
      </c>
      <c r="C73" s="96">
        <f>SUM(C72:C72)</f>
        <v>21.2</v>
      </c>
      <c r="D73" s="96">
        <f>SUM(D72:D72)</f>
        <v>11.43</v>
      </c>
      <c r="E73" s="96">
        <f>SUM(E72:E72)</f>
        <v>5.3</v>
      </c>
      <c r="F73" s="96">
        <f>SUM(F72:F72)</f>
        <v>220.3</v>
      </c>
      <c r="G73" s="96"/>
      <c r="H73" s="97"/>
    </row>
    <row r="74" spans="1:256" s="98" customFormat="1" ht="11.25" x14ac:dyDescent="0.2">
      <c r="A74" s="95" t="s">
        <v>125</v>
      </c>
      <c r="B74" s="96">
        <f>SUM(B70,B73)</f>
        <v>662</v>
      </c>
      <c r="C74" s="96">
        <f>SUM(C70,C73)</f>
        <v>32.409999999999997</v>
      </c>
      <c r="D74" s="96">
        <f>SUM(D70,D73)</f>
        <v>37.5</v>
      </c>
      <c r="E74" s="96">
        <f>SUM(E70,E73)</f>
        <v>94.7</v>
      </c>
      <c r="F74" s="96">
        <f>SUM(F70,F73)</f>
        <v>859.09999999999991</v>
      </c>
      <c r="G74" s="96"/>
      <c r="H74" s="97"/>
    </row>
    <row r="75" spans="1:256" ht="12.75" x14ac:dyDescent="0.25">
      <c r="A75" s="122" t="s">
        <v>82</v>
      </c>
      <c r="B75" s="123"/>
      <c r="C75" s="123"/>
      <c r="D75" s="123"/>
      <c r="E75" s="123"/>
      <c r="F75" s="123"/>
      <c r="G75" s="123"/>
      <c r="H75" s="124"/>
    </row>
    <row r="76" spans="1:256" x14ac:dyDescent="0.25">
      <c r="A76" s="117" t="s">
        <v>2</v>
      </c>
      <c r="B76" s="118"/>
      <c r="C76" s="118"/>
      <c r="D76" s="118"/>
      <c r="E76" s="118"/>
      <c r="F76" s="118"/>
      <c r="G76" s="118"/>
      <c r="H76" s="119"/>
    </row>
    <row r="77" spans="1:256" ht="10.5" customHeight="1" x14ac:dyDescent="0.25">
      <c r="A77" s="83" t="s">
        <v>118</v>
      </c>
      <c r="B77" s="84" t="s">
        <v>4</v>
      </c>
      <c r="C77" s="85" t="s">
        <v>119</v>
      </c>
      <c r="D77" s="85" t="s">
        <v>120</v>
      </c>
      <c r="E77" s="85" t="s">
        <v>121</v>
      </c>
      <c r="F77" s="85" t="s">
        <v>8</v>
      </c>
      <c r="G77" s="86" t="s">
        <v>9</v>
      </c>
      <c r="H77" s="83" t="s">
        <v>122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  <c r="BD77" s="87"/>
      <c r="BE77" s="87"/>
      <c r="BF77" s="87"/>
      <c r="BG77" s="87"/>
      <c r="BH77" s="87"/>
      <c r="BI77" s="87"/>
      <c r="BJ77" s="87"/>
      <c r="BK77" s="87"/>
      <c r="BL77" s="87"/>
      <c r="BM77" s="87"/>
      <c r="BN77" s="87"/>
      <c r="BO77" s="87"/>
      <c r="BP77" s="87"/>
      <c r="BQ77" s="87"/>
      <c r="BR77" s="87"/>
      <c r="BS77" s="87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87"/>
      <c r="CH77" s="87"/>
      <c r="CI77" s="87"/>
      <c r="CJ77" s="87"/>
      <c r="CK77" s="87"/>
      <c r="CL77" s="87"/>
      <c r="CM77" s="87"/>
      <c r="CN77" s="87"/>
      <c r="CO77" s="87"/>
      <c r="CP77" s="87"/>
      <c r="CQ77" s="87"/>
      <c r="CR77" s="87"/>
      <c r="CS77" s="87"/>
      <c r="CT77" s="87"/>
      <c r="CU77" s="87"/>
      <c r="CV77" s="87"/>
      <c r="CW77" s="87"/>
      <c r="CX77" s="87"/>
      <c r="CY77" s="87"/>
      <c r="CZ77" s="87"/>
      <c r="DA77" s="87"/>
      <c r="DB77" s="87"/>
      <c r="DC77" s="87"/>
      <c r="DD77" s="87"/>
      <c r="DE77" s="87"/>
      <c r="DF77" s="87"/>
      <c r="DG77" s="87"/>
      <c r="DH77" s="87"/>
      <c r="DI77" s="87"/>
      <c r="DJ77" s="87"/>
      <c r="DK77" s="87"/>
      <c r="DL77" s="87"/>
      <c r="DM77" s="87"/>
      <c r="DN77" s="87"/>
      <c r="DO77" s="87"/>
      <c r="DP77" s="87"/>
      <c r="DQ77" s="87"/>
      <c r="DR77" s="87"/>
      <c r="DS77" s="87"/>
      <c r="DT77" s="87"/>
      <c r="DU77" s="87"/>
      <c r="DV77" s="87"/>
      <c r="DW77" s="87"/>
      <c r="DX77" s="87"/>
      <c r="DY77" s="87"/>
      <c r="DZ77" s="87"/>
      <c r="EA77" s="87"/>
      <c r="EB77" s="87"/>
      <c r="EC77" s="87"/>
      <c r="ED77" s="87"/>
      <c r="EE77" s="87"/>
      <c r="EF77" s="87"/>
      <c r="EG77" s="87"/>
      <c r="EH77" s="87"/>
      <c r="EI77" s="87"/>
      <c r="EJ77" s="87"/>
      <c r="EK77" s="87"/>
      <c r="EL77" s="87"/>
      <c r="EM77" s="87"/>
      <c r="EN77" s="87"/>
      <c r="EO77" s="87"/>
      <c r="EP77" s="87"/>
      <c r="EQ77" s="87"/>
      <c r="ER77" s="87"/>
      <c r="ES77" s="87"/>
      <c r="ET77" s="87"/>
      <c r="EU77" s="87"/>
      <c r="EV77" s="87"/>
      <c r="EW77" s="87"/>
      <c r="EX77" s="87"/>
      <c r="EY77" s="87"/>
      <c r="EZ77" s="87"/>
      <c r="FA77" s="87"/>
      <c r="FB77" s="87"/>
      <c r="FC77" s="87"/>
      <c r="FD77" s="87"/>
      <c r="FE77" s="87"/>
      <c r="FF77" s="87"/>
      <c r="FG77" s="87"/>
      <c r="FH77" s="87"/>
      <c r="FI77" s="87"/>
      <c r="FJ77" s="87"/>
      <c r="FK77" s="87"/>
      <c r="FL77" s="87"/>
      <c r="FM77" s="87"/>
      <c r="FN77" s="87"/>
      <c r="FO77" s="87"/>
      <c r="FP77" s="87"/>
      <c r="FQ77" s="87"/>
      <c r="FR77" s="87"/>
      <c r="FS77" s="87"/>
      <c r="FT77" s="87"/>
      <c r="FU77" s="87"/>
      <c r="FV77" s="87"/>
      <c r="FW77" s="87"/>
      <c r="FX77" s="87"/>
      <c r="FY77" s="87"/>
      <c r="FZ77" s="87"/>
      <c r="GA77" s="87"/>
      <c r="GB77" s="87"/>
      <c r="GC77" s="87"/>
      <c r="GD77" s="87"/>
      <c r="GE77" s="87"/>
      <c r="GF77" s="87"/>
      <c r="GG77" s="87"/>
      <c r="GH77" s="87"/>
      <c r="GI77" s="87"/>
      <c r="GJ77" s="87"/>
      <c r="GK77" s="87"/>
      <c r="GL77" s="87"/>
      <c r="GM77" s="87"/>
      <c r="GN77" s="87"/>
      <c r="GO77" s="87"/>
      <c r="GP77" s="87"/>
      <c r="GQ77" s="87"/>
      <c r="GR77" s="87"/>
      <c r="GS77" s="87"/>
      <c r="GT77" s="87"/>
      <c r="GU77" s="87"/>
      <c r="GV77" s="87"/>
      <c r="GW77" s="87"/>
      <c r="GX77" s="87"/>
      <c r="GY77" s="87"/>
      <c r="GZ77" s="87"/>
      <c r="HA77" s="87"/>
      <c r="HB77" s="87"/>
      <c r="HC77" s="87"/>
      <c r="HD77" s="87"/>
      <c r="HE77" s="87"/>
      <c r="HF77" s="87"/>
      <c r="HG77" s="87"/>
      <c r="HH77" s="87"/>
      <c r="HI77" s="87"/>
      <c r="HJ77" s="87"/>
      <c r="HK77" s="87"/>
      <c r="HL77" s="87"/>
      <c r="HM77" s="87"/>
      <c r="HN77" s="87"/>
      <c r="HO77" s="87"/>
      <c r="HP77" s="87"/>
      <c r="HQ77" s="87"/>
      <c r="HR77" s="87"/>
      <c r="HS77" s="87"/>
      <c r="HT77" s="87"/>
      <c r="HU77" s="87"/>
      <c r="HV77" s="87"/>
      <c r="HW77" s="87"/>
      <c r="HX77" s="87"/>
      <c r="HY77" s="87"/>
      <c r="HZ77" s="87"/>
      <c r="IA77" s="87"/>
      <c r="IB77" s="87"/>
      <c r="IC77" s="87"/>
      <c r="ID77" s="87"/>
      <c r="IE77" s="87"/>
      <c r="IF77" s="87"/>
      <c r="IG77" s="87"/>
      <c r="IH77" s="87"/>
      <c r="II77" s="87"/>
      <c r="IJ77" s="87"/>
      <c r="IK77" s="87"/>
      <c r="IL77" s="87"/>
      <c r="IM77" s="87"/>
      <c r="IN77" s="87"/>
      <c r="IO77" s="87"/>
      <c r="IP77" s="87"/>
      <c r="IQ77" s="87"/>
      <c r="IR77" s="87"/>
      <c r="IS77" s="87"/>
      <c r="IT77" s="87"/>
      <c r="IU77" s="87"/>
    </row>
    <row r="78" spans="1:256" x14ac:dyDescent="0.25">
      <c r="A78" s="112" t="s">
        <v>123</v>
      </c>
      <c r="B78" s="113"/>
      <c r="C78" s="114"/>
      <c r="D78" s="114"/>
      <c r="E78" s="114"/>
      <c r="F78" s="114"/>
      <c r="G78" s="113"/>
      <c r="H78" s="115"/>
    </row>
    <row r="79" spans="1:256" s="75" customFormat="1" x14ac:dyDescent="0.2">
      <c r="A79" s="7" t="s">
        <v>44</v>
      </c>
      <c r="B79" s="44">
        <v>100</v>
      </c>
      <c r="C79" s="44">
        <f>0.66/60*100</f>
        <v>1.1000000000000001</v>
      </c>
      <c r="D79" s="44">
        <f>0.12/60*100</f>
        <v>0.2</v>
      </c>
      <c r="E79" s="44">
        <f>2.28/60*100</f>
        <v>3.8</v>
      </c>
      <c r="F79" s="44">
        <f>13.2/60*100</f>
        <v>22</v>
      </c>
      <c r="G79" s="44" t="s">
        <v>137</v>
      </c>
      <c r="H79" s="45" t="s">
        <v>138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</row>
    <row r="80" spans="1:256" ht="24" x14ac:dyDescent="0.25">
      <c r="A80" s="18" t="s">
        <v>72</v>
      </c>
      <c r="B80" s="8">
        <v>180</v>
      </c>
      <c r="C80" s="41">
        <v>4.38</v>
      </c>
      <c r="D80" s="41">
        <v>6.44</v>
      </c>
      <c r="E80" s="41">
        <v>44.02</v>
      </c>
      <c r="F80" s="41">
        <v>251.64</v>
      </c>
      <c r="G80" s="92" t="s">
        <v>86</v>
      </c>
      <c r="H80" s="68" t="s">
        <v>87</v>
      </c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4"/>
      <c r="AI80" s="64"/>
      <c r="AJ80" s="64"/>
      <c r="AK80" s="64"/>
      <c r="AL80" s="64"/>
      <c r="AM80" s="64"/>
      <c r="AN80" s="64"/>
      <c r="AO80" s="64"/>
      <c r="AP80" s="64"/>
      <c r="AQ80" s="64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4"/>
      <c r="BC80" s="64"/>
      <c r="BD80" s="64"/>
      <c r="BE80" s="64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4"/>
      <c r="DT80" s="64"/>
      <c r="DU80" s="64"/>
      <c r="DV80" s="64"/>
      <c r="DW80" s="64"/>
      <c r="DX80" s="64"/>
      <c r="DY80" s="64"/>
      <c r="DZ80" s="64"/>
      <c r="EA80" s="64"/>
      <c r="EB80" s="64"/>
      <c r="EC80" s="64"/>
      <c r="ED80" s="64"/>
      <c r="EE80" s="64"/>
      <c r="EF80" s="64"/>
      <c r="EG80" s="64"/>
      <c r="EH80" s="64"/>
      <c r="EI80" s="64"/>
      <c r="EJ80" s="64"/>
      <c r="EK80" s="64"/>
      <c r="EL80" s="64"/>
      <c r="EM80" s="64"/>
      <c r="EN80" s="64"/>
      <c r="EO80" s="64"/>
      <c r="EP80" s="64"/>
      <c r="EQ80" s="64"/>
      <c r="ER80" s="64"/>
      <c r="ES80" s="64"/>
      <c r="ET80" s="64"/>
      <c r="EU80" s="64"/>
      <c r="EV80" s="64"/>
      <c r="EW80" s="64"/>
      <c r="EX80" s="64"/>
      <c r="EY80" s="64"/>
      <c r="EZ80" s="64"/>
      <c r="FA80" s="64"/>
      <c r="FB80" s="64"/>
      <c r="FC80" s="64"/>
      <c r="FD80" s="64"/>
      <c r="FE80" s="64"/>
      <c r="FF80" s="64"/>
      <c r="FG80" s="64"/>
      <c r="FH80" s="64"/>
      <c r="FI80" s="64"/>
      <c r="FJ80" s="64"/>
      <c r="FK80" s="64"/>
      <c r="FL80" s="64"/>
      <c r="FM80" s="64"/>
      <c r="FN80" s="64"/>
      <c r="FO80" s="64"/>
      <c r="FP80" s="64"/>
      <c r="FQ80" s="64"/>
      <c r="FR80" s="64"/>
      <c r="FS80" s="64"/>
      <c r="FT80" s="64"/>
      <c r="FU80" s="64"/>
      <c r="FV80" s="64"/>
      <c r="FW80" s="64"/>
      <c r="FX80" s="64"/>
      <c r="FY80" s="64"/>
      <c r="FZ80" s="64"/>
      <c r="GA80" s="64"/>
      <c r="GB80" s="64"/>
      <c r="GC80" s="64"/>
      <c r="GD80" s="64"/>
      <c r="GE80" s="64"/>
      <c r="GF80" s="64"/>
      <c r="GG80" s="64"/>
      <c r="GH80" s="64"/>
      <c r="GI80" s="64"/>
      <c r="GJ80" s="64"/>
      <c r="GK80" s="64"/>
      <c r="GL80" s="64"/>
      <c r="GM80" s="64"/>
      <c r="GN80" s="64"/>
      <c r="GO80" s="64"/>
      <c r="GP80" s="64"/>
      <c r="GQ80" s="64"/>
      <c r="GR80" s="64"/>
      <c r="GS80" s="64"/>
      <c r="GT80" s="64"/>
      <c r="GU80" s="64"/>
      <c r="GV80" s="64"/>
      <c r="GW80" s="64"/>
      <c r="GX80" s="64"/>
      <c r="GY80" s="64"/>
      <c r="GZ80" s="64"/>
      <c r="HA80" s="64"/>
      <c r="HB80" s="64"/>
      <c r="HC80" s="64"/>
      <c r="HD80" s="64"/>
      <c r="HE80" s="64"/>
      <c r="HF80" s="64"/>
      <c r="HG80" s="64"/>
      <c r="HH80" s="64"/>
      <c r="HI80" s="64"/>
      <c r="HJ80" s="64"/>
      <c r="HK80" s="64"/>
      <c r="HL80" s="64"/>
      <c r="HM80" s="64"/>
      <c r="HN80" s="64"/>
      <c r="HO80" s="64"/>
      <c r="HP80" s="64"/>
      <c r="HQ80" s="64"/>
      <c r="HR80" s="64"/>
      <c r="HS80" s="64"/>
      <c r="HT80" s="64"/>
      <c r="HU80" s="64"/>
      <c r="HV80" s="64"/>
      <c r="HW80" s="64"/>
      <c r="HX80" s="64"/>
      <c r="HY80" s="64"/>
      <c r="HZ80" s="64"/>
      <c r="IA80" s="64"/>
      <c r="IB80" s="64"/>
      <c r="IC80" s="64"/>
      <c r="ID80" s="64"/>
      <c r="IE80" s="64"/>
      <c r="IF80" s="64"/>
      <c r="IG80" s="64"/>
      <c r="IH80" s="64"/>
      <c r="II80" s="64"/>
      <c r="IJ80" s="64"/>
      <c r="IK80" s="64"/>
      <c r="IL80" s="64"/>
      <c r="IM80" s="64"/>
      <c r="IN80" s="64"/>
      <c r="IO80" s="64"/>
      <c r="IP80" s="64"/>
      <c r="IQ80" s="64"/>
      <c r="IR80" s="64"/>
      <c r="IS80" s="64"/>
      <c r="IT80" s="64"/>
      <c r="IU80" s="64"/>
    </row>
    <row r="81" spans="1:255" s="75" customFormat="1" x14ac:dyDescent="0.2">
      <c r="A81" s="18" t="s">
        <v>88</v>
      </c>
      <c r="B81" s="26">
        <v>50</v>
      </c>
      <c r="C81" s="9">
        <v>5.15</v>
      </c>
      <c r="D81" s="9">
        <v>8.4</v>
      </c>
      <c r="E81" s="9">
        <v>40.880000000000003</v>
      </c>
      <c r="F81" s="9">
        <v>219.57</v>
      </c>
      <c r="G81" s="57" t="s">
        <v>89</v>
      </c>
      <c r="H81" s="67" t="s">
        <v>90</v>
      </c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  <c r="DC81" s="58"/>
      <c r="DD81" s="58"/>
      <c r="DE81" s="58"/>
      <c r="DF81" s="58"/>
      <c r="DG81" s="58"/>
      <c r="DH81" s="58"/>
      <c r="DI81" s="58"/>
      <c r="DJ81" s="58"/>
      <c r="DK81" s="58"/>
      <c r="DL81" s="58"/>
      <c r="DM81" s="58"/>
      <c r="DN81" s="58"/>
      <c r="DO81" s="58"/>
      <c r="DP81" s="58"/>
      <c r="DQ81" s="58"/>
      <c r="DR81" s="58"/>
      <c r="DS81" s="58"/>
      <c r="DT81" s="58"/>
      <c r="DU81" s="58"/>
      <c r="DV81" s="58"/>
      <c r="DW81" s="58"/>
      <c r="DX81" s="58"/>
      <c r="DY81" s="58"/>
      <c r="DZ81" s="58"/>
      <c r="EA81" s="58"/>
      <c r="EB81" s="58"/>
      <c r="EC81" s="58"/>
      <c r="ED81" s="58"/>
      <c r="EE81" s="58"/>
      <c r="EF81" s="58"/>
      <c r="EG81" s="58"/>
      <c r="EH81" s="58"/>
      <c r="EI81" s="58"/>
      <c r="EJ81" s="58"/>
      <c r="EK81" s="58"/>
      <c r="EL81" s="58"/>
      <c r="EM81" s="58"/>
      <c r="EN81" s="58"/>
      <c r="EO81" s="58"/>
      <c r="EP81" s="58"/>
      <c r="EQ81" s="58"/>
      <c r="ER81" s="58"/>
      <c r="ES81" s="58"/>
      <c r="ET81" s="58"/>
      <c r="EU81" s="58"/>
      <c r="EV81" s="58"/>
      <c r="EW81" s="58"/>
      <c r="EX81" s="58"/>
      <c r="EY81" s="58"/>
      <c r="EZ81" s="58"/>
      <c r="FA81" s="58"/>
      <c r="FB81" s="58"/>
      <c r="FC81" s="58"/>
      <c r="FD81" s="58"/>
      <c r="FE81" s="58"/>
      <c r="FF81" s="58"/>
      <c r="FG81" s="58"/>
      <c r="FH81" s="58"/>
      <c r="FI81" s="58"/>
      <c r="FJ81" s="58"/>
      <c r="FK81" s="58"/>
      <c r="FL81" s="58"/>
      <c r="FM81" s="58"/>
      <c r="FN81" s="58"/>
      <c r="FO81" s="58"/>
      <c r="FP81" s="58"/>
      <c r="FQ81" s="58"/>
      <c r="FR81" s="58"/>
      <c r="FS81" s="58"/>
      <c r="FT81" s="58"/>
      <c r="FU81" s="58"/>
      <c r="FV81" s="58"/>
      <c r="FW81" s="58"/>
      <c r="FX81" s="58"/>
      <c r="FY81" s="58"/>
      <c r="FZ81" s="58"/>
      <c r="GA81" s="58"/>
      <c r="GB81" s="58"/>
      <c r="GC81" s="58"/>
      <c r="GD81" s="58"/>
      <c r="GE81" s="58"/>
      <c r="GF81" s="58"/>
      <c r="GG81" s="58"/>
      <c r="GH81" s="58"/>
      <c r="GI81" s="58"/>
      <c r="GJ81" s="58"/>
      <c r="GK81" s="58"/>
      <c r="GL81" s="58"/>
      <c r="GM81" s="58"/>
      <c r="GN81" s="58"/>
      <c r="GO81" s="58"/>
      <c r="GP81" s="58"/>
      <c r="GQ81" s="58"/>
      <c r="GR81" s="58"/>
      <c r="GS81" s="58"/>
      <c r="GT81" s="58"/>
      <c r="GU81" s="58"/>
      <c r="GV81" s="58"/>
      <c r="GW81" s="58"/>
      <c r="GX81" s="58"/>
      <c r="GY81" s="58"/>
      <c r="GZ81" s="58"/>
      <c r="HA81" s="58"/>
      <c r="HB81" s="58"/>
      <c r="HC81" s="58"/>
      <c r="HD81" s="58"/>
      <c r="HE81" s="58"/>
      <c r="HF81" s="58"/>
      <c r="HG81" s="58"/>
      <c r="HH81" s="58"/>
      <c r="HI81" s="58"/>
      <c r="HJ81" s="58"/>
      <c r="HK81" s="58"/>
      <c r="HL81" s="58"/>
      <c r="HM81" s="58"/>
      <c r="HN81" s="58"/>
      <c r="HO81" s="58"/>
      <c r="HP81" s="58"/>
      <c r="HQ81" s="58"/>
      <c r="HR81" s="58"/>
      <c r="HS81" s="58"/>
      <c r="HT81" s="58"/>
      <c r="HU81" s="58"/>
      <c r="HV81" s="58"/>
      <c r="HW81" s="58"/>
      <c r="HX81" s="58"/>
      <c r="HY81" s="58"/>
      <c r="HZ81" s="58"/>
      <c r="IA81" s="58"/>
      <c r="IB81" s="58"/>
      <c r="IC81" s="58"/>
      <c r="ID81" s="58"/>
      <c r="IE81" s="58"/>
      <c r="IF81" s="58"/>
      <c r="IG81" s="58"/>
      <c r="IH81" s="58"/>
      <c r="II81" s="58"/>
      <c r="IJ81" s="58"/>
      <c r="IK81" s="58"/>
      <c r="IL81" s="58"/>
      <c r="IM81" s="58"/>
      <c r="IN81" s="58"/>
      <c r="IO81" s="58"/>
      <c r="IP81" s="58"/>
      <c r="IQ81" s="58"/>
      <c r="IR81" s="58"/>
      <c r="IS81" s="58"/>
      <c r="IT81" s="58"/>
      <c r="IU81" s="58"/>
    </row>
    <row r="82" spans="1:255" x14ac:dyDescent="0.25">
      <c r="A82" s="90" t="s">
        <v>21</v>
      </c>
      <c r="B82" s="91">
        <v>222</v>
      </c>
      <c r="C82" s="92">
        <v>0.13</v>
      </c>
      <c r="D82" s="92">
        <v>0.02</v>
      </c>
      <c r="E82" s="92">
        <v>15.2</v>
      </c>
      <c r="F82" s="92">
        <v>62</v>
      </c>
      <c r="G82" s="91" t="s">
        <v>22</v>
      </c>
      <c r="H82" s="7" t="s">
        <v>23</v>
      </c>
    </row>
    <row r="83" spans="1:255" x14ac:dyDescent="0.25">
      <c r="A83" s="25" t="s">
        <v>126</v>
      </c>
      <c r="B83" s="26">
        <v>20</v>
      </c>
      <c r="C83" s="41">
        <v>1.6</v>
      </c>
      <c r="D83" s="41">
        <v>0.2</v>
      </c>
      <c r="E83" s="41">
        <v>10.199999999999999</v>
      </c>
      <c r="F83" s="41">
        <v>50</v>
      </c>
      <c r="G83" s="20" t="s">
        <v>25</v>
      </c>
      <c r="H83" s="27" t="s">
        <v>26</v>
      </c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 s="88"/>
      <c r="BG83" s="88"/>
      <c r="BH83" s="88"/>
      <c r="BI83" s="88"/>
      <c r="BJ83" s="88"/>
      <c r="BK83" s="88"/>
      <c r="BL83" s="88"/>
      <c r="BM83" s="88"/>
      <c r="BN83" s="88"/>
      <c r="BO83" s="88"/>
      <c r="BP83" s="88"/>
      <c r="BQ83" s="88"/>
      <c r="BR83" s="88"/>
      <c r="BS83" s="88"/>
      <c r="BT83" s="88"/>
      <c r="BU83" s="88"/>
      <c r="BV83" s="88"/>
      <c r="BW83" s="88"/>
      <c r="BX83" s="88"/>
      <c r="BY83" s="88"/>
      <c r="BZ83" s="88"/>
      <c r="CA83" s="88"/>
      <c r="CB83" s="88"/>
      <c r="CC83" s="88"/>
      <c r="CD83" s="88"/>
      <c r="CE83" s="88"/>
      <c r="CF83" s="88"/>
      <c r="CG83" s="88"/>
      <c r="CH83" s="88"/>
      <c r="CI83" s="88"/>
      <c r="CJ83" s="88"/>
      <c r="CK83" s="88"/>
      <c r="CL83" s="88"/>
      <c r="CM83" s="88"/>
      <c r="CN83" s="88"/>
      <c r="CO83" s="88"/>
      <c r="CP83" s="88"/>
      <c r="CQ83" s="88"/>
      <c r="CR83" s="88"/>
      <c r="CS83" s="88"/>
      <c r="CT83" s="88"/>
      <c r="CU83" s="88"/>
      <c r="CV83" s="88"/>
      <c r="CW83" s="88"/>
      <c r="CX83" s="88"/>
      <c r="CY83" s="88"/>
      <c r="CZ83" s="88"/>
      <c r="DA83" s="88"/>
      <c r="DB83" s="88"/>
      <c r="DC83" s="88"/>
      <c r="DD83" s="88"/>
      <c r="DE83" s="88"/>
      <c r="DF83" s="88"/>
      <c r="DG83" s="88"/>
      <c r="DH83" s="88"/>
      <c r="DI83" s="88"/>
      <c r="DJ83" s="88"/>
      <c r="DK83" s="88"/>
      <c r="DL83" s="88"/>
      <c r="DM83" s="88"/>
      <c r="DN83" s="88"/>
      <c r="DO83" s="88"/>
      <c r="DP83" s="88"/>
      <c r="DQ83" s="88"/>
      <c r="DR83" s="88"/>
      <c r="DS83" s="88"/>
      <c r="DT83" s="88"/>
      <c r="DU83" s="88"/>
      <c r="DV83" s="88"/>
      <c r="DW83" s="88"/>
      <c r="DX83" s="88"/>
      <c r="DY83" s="88"/>
      <c r="DZ83" s="88"/>
      <c r="EA83" s="88"/>
      <c r="EB83" s="88"/>
      <c r="EC83" s="88"/>
      <c r="ED83" s="88"/>
      <c r="EE83" s="88"/>
      <c r="EF83" s="88"/>
      <c r="EG83" s="88"/>
      <c r="EH83" s="88"/>
      <c r="EI83" s="88"/>
      <c r="EJ83" s="88"/>
      <c r="EK83" s="88"/>
      <c r="EL83" s="88"/>
      <c r="EM83" s="88"/>
      <c r="EN83" s="88"/>
      <c r="EO83" s="88"/>
      <c r="EP83" s="88"/>
      <c r="EQ83" s="88"/>
      <c r="ER83" s="88"/>
      <c r="ES83" s="88"/>
      <c r="ET83" s="88"/>
      <c r="EU83" s="88"/>
      <c r="EV83" s="88"/>
      <c r="EW83" s="88"/>
      <c r="EX83" s="88"/>
      <c r="EY83" s="88"/>
      <c r="EZ83" s="88"/>
      <c r="FA83" s="88"/>
      <c r="FB83" s="88"/>
      <c r="FC83" s="88"/>
      <c r="FD83" s="88"/>
      <c r="FE83" s="88"/>
      <c r="FF83" s="88"/>
      <c r="FG83" s="88"/>
      <c r="FH83" s="88"/>
      <c r="FI83" s="88"/>
      <c r="FJ83" s="88"/>
      <c r="FK83" s="88"/>
      <c r="FL83" s="88"/>
      <c r="FM83" s="88"/>
      <c r="FN83" s="88"/>
      <c r="FO83" s="88"/>
      <c r="FP83" s="88"/>
      <c r="FQ83" s="88"/>
      <c r="FR83" s="88"/>
      <c r="FS83" s="88"/>
      <c r="FT83" s="88"/>
      <c r="FU83" s="88"/>
      <c r="FV83" s="88"/>
      <c r="FW83" s="88"/>
      <c r="FX83" s="88"/>
      <c r="FY83" s="88"/>
      <c r="FZ83" s="88"/>
      <c r="GA83" s="88"/>
      <c r="GB83" s="88"/>
      <c r="GC83" s="88"/>
      <c r="GD83" s="88"/>
      <c r="GE83" s="88"/>
      <c r="GF83" s="88"/>
      <c r="GG83" s="88"/>
      <c r="GH83" s="88"/>
      <c r="GI83" s="88"/>
      <c r="GJ83" s="88"/>
      <c r="GK83" s="88"/>
      <c r="GL83" s="88"/>
      <c r="GM83" s="88"/>
      <c r="GN83" s="88"/>
      <c r="GO83" s="88"/>
      <c r="GP83" s="88"/>
      <c r="GQ83" s="88"/>
      <c r="GR83" s="88"/>
      <c r="GS83" s="88"/>
      <c r="GT83" s="88"/>
      <c r="GU83" s="88"/>
      <c r="GV83" s="88"/>
      <c r="GW83" s="88"/>
      <c r="GX83" s="88"/>
      <c r="GY83" s="88"/>
      <c r="GZ83" s="88"/>
      <c r="HA83" s="88"/>
      <c r="HB83" s="88"/>
      <c r="HC83" s="88"/>
      <c r="HD83" s="88"/>
      <c r="HE83" s="88"/>
      <c r="HF83" s="88"/>
      <c r="HG83" s="88"/>
      <c r="HH83" s="88"/>
      <c r="HI83" s="88"/>
      <c r="HJ83" s="88"/>
      <c r="HK83" s="88"/>
      <c r="HL83" s="88"/>
      <c r="HM83" s="88"/>
      <c r="HN83" s="88"/>
      <c r="HO83" s="88"/>
      <c r="HP83" s="88"/>
      <c r="HQ83" s="88"/>
      <c r="HR83" s="88"/>
      <c r="HS83" s="88"/>
      <c r="HT83" s="88"/>
      <c r="HU83" s="88"/>
      <c r="HV83" s="88"/>
      <c r="HW83" s="88"/>
      <c r="HX83" s="88"/>
      <c r="HY83" s="88"/>
      <c r="HZ83" s="88"/>
      <c r="IA83" s="88"/>
      <c r="IB83" s="88"/>
      <c r="IC83" s="88"/>
      <c r="ID83" s="88"/>
      <c r="IE83" s="88"/>
      <c r="IF83" s="88"/>
      <c r="IG83" s="88"/>
      <c r="IH83" s="88"/>
      <c r="II83" s="88"/>
      <c r="IJ83" s="88"/>
      <c r="IK83" s="88"/>
      <c r="IL83" s="88"/>
      <c r="IM83" s="88"/>
      <c r="IN83" s="88"/>
      <c r="IO83" s="88"/>
      <c r="IP83" s="88"/>
      <c r="IQ83" s="88"/>
      <c r="IR83" s="88"/>
      <c r="IS83" s="88"/>
      <c r="IT83" s="88"/>
      <c r="IU83" s="88"/>
    </row>
    <row r="84" spans="1:255" x14ac:dyDescent="0.25">
      <c r="A84" s="28" t="s">
        <v>27</v>
      </c>
      <c r="B84" s="2">
        <f>SUM(B79:B83)</f>
        <v>572</v>
      </c>
      <c r="C84" s="72">
        <f>SUM(C79:C83)</f>
        <v>12.360000000000001</v>
      </c>
      <c r="D84" s="72">
        <f>SUM(D79:D83)</f>
        <v>15.26</v>
      </c>
      <c r="E84" s="72">
        <f>SUM(E79:E83)</f>
        <v>114.10000000000001</v>
      </c>
      <c r="F84" s="72">
        <f>SUM(F79:F83)</f>
        <v>605.21</v>
      </c>
      <c r="G84" s="72"/>
      <c r="H84" s="72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  <c r="BH84" s="55"/>
      <c r="BI84" s="55"/>
      <c r="BJ84" s="55"/>
      <c r="BK84" s="55"/>
      <c r="BL84" s="55"/>
      <c r="BM84" s="55"/>
      <c r="BN84" s="55"/>
      <c r="BO84" s="55"/>
      <c r="BP84" s="55"/>
      <c r="BQ84" s="55"/>
      <c r="BR84" s="55"/>
      <c r="BS84" s="55"/>
      <c r="BT84" s="55"/>
      <c r="BU84" s="55"/>
      <c r="BV84" s="55"/>
      <c r="BW84" s="55"/>
      <c r="BX84" s="55"/>
      <c r="BY84" s="55"/>
      <c r="BZ84" s="55"/>
      <c r="CA84" s="55"/>
      <c r="CB84" s="55"/>
      <c r="CC84" s="55"/>
      <c r="CD84" s="55"/>
      <c r="CE84" s="55"/>
      <c r="CF84" s="55"/>
      <c r="CG84" s="55"/>
      <c r="CH84" s="55"/>
      <c r="CI84" s="55"/>
      <c r="CJ84" s="55"/>
      <c r="CK84" s="55"/>
      <c r="CL84" s="55"/>
      <c r="CM84" s="55"/>
      <c r="CN84" s="55"/>
      <c r="CO84" s="55"/>
      <c r="CP84" s="55"/>
      <c r="CQ84" s="55"/>
      <c r="CR84" s="55"/>
      <c r="CS84" s="55"/>
      <c r="CT84" s="55"/>
      <c r="CU84" s="55"/>
      <c r="CV84" s="55"/>
      <c r="CW84" s="55"/>
      <c r="CX84" s="55"/>
      <c r="CY84" s="55"/>
      <c r="CZ84" s="55"/>
      <c r="DA84" s="55"/>
      <c r="DB84" s="55"/>
      <c r="DC84" s="55"/>
      <c r="DD84" s="55"/>
      <c r="DE84" s="55"/>
      <c r="DF84" s="55"/>
      <c r="DG84" s="55"/>
      <c r="DH84" s="55"/>
      <c r="DI84" s="55"/>
      <c r="DJ84" s="55"/>
      <c r="DK84" s="55"/>
      <c r="DL84" s="55"/>
      <c r="DM84" s="55"/>
      <c r="DN84" s="55"/>
      <c r="DO84" s="55"/>
      <c r="DP84" s="55"/>
      <c r="DQ84" s="55"/>
      <c r="DR84" s="55"/>
      <c r="DS84" s="55"/>
      <c r="DT84" s="55"/>
      <c r="DU84" s="55"/>
      <c r="DV84" s="55"/>
      <c r="DW84" s="55"/>
      <c r="DX84" s="55"/>
      <c r="DY84" s="55"/>
      <c r="DZ84" s="55"/>
      <c r="EA84" s="55"/>
      <c r="EB84" s="55"/>
      <c r="EC84" s="55"/>
      <c r="ED84" s="55"/>
      <c r="EE84" s="55"/>
      <c r="EF84" s="55"/>
      <c r="EG84" s="55"/>
      <c r="EH84" s="55"/>
      <c r="EI84" s="55"/>
      <c r="EJ84" s="55"/>
      <c r="EK84" s="55"/>
      <c r="EL84" s="55"/>
      <c r="EM84" s="55"/>
      <c r="EN84" s="55"/>
      <c r="EO84" s="55"/>
      <c r="EP84" s="55"/>
      <c r="EQ84" s="55"/>
      <c r="ER84" s="55"/>
      <c r="ES84" s="55"/>
      <c r="ET84" s="55"/>
      <c r="EU84" s="55"/>
      <c r="EV84" s="55"/>
      <c r="EW84" s="55"/>
      <c r="EX84" s="55"/>
      <c r="EY84" s="55"/>
      <c r="EZ84" s="55"/>
      <c r="FA84" s="55"/>
      <c r="FB84" s="55"/>
      <c r="FC84" s="55"/>
      <c r="FD84" s="55"/>
      <c r="FE84" s="55"/>
      <c r="FF84" s="55"/>
      <c r="FG84" s="55"/>
      <c r="FH84" s="55"/>
      <c r="FI84" s="55"/>
      <c r="FJ84" s="55"/>
      <c r="FK84" s="55"/>
      <c r="FL84" s="55"/>
      <c r="FM84" s="55"/>
      <c r="FN84" s="55"/>
      <c r="FO84" s="55"/>
      <c r="FP84" s="55"/>
      <c r="FQ84" s="55"/>
      <c r="FR84" s="55"/>
      <c r="FS84" s="55"/>
      <c r="FT84" s="55"/>
      <c r="FU84" s="55"/>
      <c r="FV84" s="55"/>
      <c r="FW84" s="55"/>
      <c r="FX84" s="55"/>
      <c r="FY84" s="55"/>
      <c r="FZ84" s="55"/>
      <c r="GA84" s="55"/>
      <c r="GB84" s="55"/>
      <c r="GC84" s="55"/>
      <c r="GD84" s="55"/>
      <c r="GE84" s="55"/>
      <c r="GF84" s="55"/>
      <c r="GG84" s="55"/>
      <c r="GH84" s="55"/>
      <c r="GI84" s="55"/>
      <c r="GJ84" s="55"/>
      <c r="GK84" s="55"/>
      <c r="GL84" s="55"/>
      <c r="GM84" s="55"/>
      <c r="GN84" s="55"/>
      <c r="GO84" s="55"/>
      <c r="GP84" s="55"/>
      <c r="GQ84" s="55"/>
      <c r="GR84" s="55"/>
      <c r="GS84" s="55"/>
      <c r="GT84" s="55"/>
      <c r="GU84" s="55"/>
      <c r="GV84" s="55"/>
      <c r="GW84" s="55"/>
      <c r="GX84" s="55"/>
      <c r="GY84" s="55"/>
      <c r="GZ84" s="55"/>
      <c r="HA84" s="55"/>
      <c r="HB84" s="55"/>
      <c r="HC84" s="55"/>
      <c r="HD84" s="55"/>
      <c r="HE84" s="55"/>
      <c r="HF84" s="55"/>
      <c r="HG84" s="55"/>
      <c r="HH84" s="55"/>
      <c r="HI84" s="55"/>
      <c r="HJ84" s="55"/>
      <c r="HK84" s="55"/>
      <c r="HL84" s="55"/>
      <c r="HM84" s="55"/>
      <c r="HN84" s="55"/>
      <c r="HO84" s="55"/>
      <c r="HP84" s="55"/>
      <c r="HQ84" s="55"/>
      <c r="HR84" s="55"/>
      <c r="HS84" s="55"/>
      <c r="HT84" s="55"/>
      <c r="HU84" s="55"/>
      <c r="HV84" s="55"/>
      <c r="HW84" s="55"/>
      <c r="HX84" s="55"/>
      <c r="HY84" s="55"/>
      <c r="HZ84" s="55"/>
      <c r="IA84" s="55"/>
      <c r="IB84" s="55"/>
      <c r="IC84" s="55"/>
      <c r="ID84" s="55"/>
      <c r="IE84" s="55"/>
      <c r="IF84" s="55"/>
      <c r="IG84" s="55"/>
      <c r="IH84" s="55"/>
      <c r="II84" s="55"/>
      <c r="IJ84" s="55"/>
      <c r="IK84" s="55"/>
      <c r="IL84" s="55"/>
      <c r="IM84" s="55"/>
      <c r="IN84" s="55"/>
      <c r="IO84" s="55"/>
      <c r="IP84" s="55"/>
      <c r="IQ84" s="55"/>
      <c r="IR84" s="55"/>
      <c r="IS84" s="55"/>
      <c r="IT84" s="55"/>
      <c r="IU84" s="55"/>
    </row>
    <row r="85" spans="1:255" x14ac:dyDescent="0.25">
      <c r="A85" s="112" t="s">
        <v>124</v>
      </c>
      <c r="B85" s="113"/>
      <c r="C85" s="113"/>
      <c r="D85" s="113"/>
      <c r="E85" s="113"/>
      <c r="F85" s="113"/>
      <c r="G85" s="113"/>
      <c r="H85" s="11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</row>
    <row r="86" spans="1:255" s="17" customFormat="1" x14ac:dyDescent="0.2">
      <c r="A86" s="12" t="s">
        <v>83</v>
      </c>
      <c r="B86" s="13">
        <v>90</v>
      </c>
      <c r="C86" s="43">
        <v>15.9</v>
      </c>
      <c r="D86" s="43">
        <v>6.5</v>
      </c>
      <c r="E86" s="43">
        <v>11.7</v>
      </c>
      <c r="F86" s="43">
        <v>172.5</v>
      </c>
      <c r="G86" s="66" t="s">
        <v>84</v>
      </c>
      <c r="H86" s="45" t="s">
        <v>85</v>
      </c>
    </row>
    <row r="87" spans="1:255" s="98" customFormat="1" ht="11.25" x14ac:dyDescent="0.2">
      <c r="A87" s="95" t="s">
        <v>27</v>
      </c>
      <c r="B87" s="96">
        <f>SUM(B86:B86)</f>
        <v>90</v>
      </c>
      <c r="C87" s="96">
        <f>SUM(C86:C86)</f>
        <v>15.9</v>
      </c>
      <c r="D87" s="96">
        <f>SUM(D86:D86)</f>
        <v>6.5</v>
      </c>
      <c r="E87" s="96">
        <f>SUM(E86:E86)</f>
        <v>11.7</v>
      </c>
      <c r="F87" s="96">
        <f>SUM(F86:F86)</f>
        <v>172.5</v>
      </c>
      <c r="G87" s="96"/>
      <c r="H87" s="97"/>
    </row>
    <row r="88" spans="1:255" s="98" customFormat="1" ht="11.25" x14ac:dyDescent="0.2">
      <c r="A88" s="95" t="s">
        <v>125</v>
      </c>
      <c r="B88" s="96">
        <f>SUM(B84,B87)</f>
        <v>662</v>
      </c>
      <c r="C88" s="96">
        <f>SUM(C84,C87)</f>
        <v>28.26</v>
      </c>
      <c r="D88" s="96">
        <f>SUM(D84,D87)</f>
        <v>21.759999999999998</v>
      </c>
      <c r="E88" s="96">
        <f>SUM(E84,E87)</f>
        <v>125.80000000000001</v>
      </c>
      <c r="F88" s="96">
        <f>SUM(F84,F87)</f>
        <v>777.71</v>
      </c>
      <c r="G88" s="96"/>
      <c r="H88" s="97"/>
    </row>
    <row r="89" spans="1:255" x14ac:dyDescent="0.25">
      <c r="A89" s="117" t="s">
        <v>28</v>
      </c>
      <c r="B89" s="118"/>
      <c r="C89" s="118"/>
      <c r="D89" s="118"/>
      <c r="E89" s="118"/>
      <c r="F89" s="118"/>
      <c r="G89" s="118"/>
      <c r="H89" s="119"/>
    </row>
    <row r="90" spans="1:255" ht="9.75" customHeight="1" x14ac:dyDescent="0.25">
      <c r="A90" s="83" t="s">
        <v>118</v>
      </c>
      <c r="B90" s="84" t="s">
        <v>4</v>
      </c>
      <c r="C90" s="85" t="s">
        <v>119</v>
      </c>
      <c r="D90" s="85" t="s">
        <v>120</v>
      </c>
      <c r="E90" s="85" t="s">
        <v>121</v>
      </c>
      <c r="F90" s="85" t="s">
        <v>8</v>
      </c>
      <c r="G90" s="86" t="s">
        <v>9</v>
      </c>
      <c r="H90" s="83" t="s">
        <v>122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  <c r="BD90" s="87"/>
      <c r="BE90" s="87"/>
      <c r="BF90" s="87"/>
      <c r="BG90" s="87"/>
      <c r="BH90" s="87"/>
      <c r="BI90" s="87"/>
      <c r="BJ90" s="87"/>
      <c r="BK90" s="87"/>
      <c r="BL90" s="87"/>
      <c r="BM90" s="87"/>
      <c r="BN90" s="87"/>
      <c r="BO90" s="87"/>
      <c r="BP90" s="87"/>
      <c r="BQ90" s="87"/>
      <c r="BR90" s="87"/>
      <c r="BS90" s="87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87"/>
      <c r="CH90" s="87"/>
      <c r="CI90" s="87"/>
      <c r="CJ90" s="87"/>
      <c r="CK90" s="87"/>
      <c r="CL90" s="87"/>
      <c r="CM90" s="87"/>
      <c r="CN90" s="87"/>
      <c r="CO90" s="87"/>
      <c r="CP90" s="87"/>
      <c r="CQ90" s="87"/>
      <c r="CR90" s="87"/>
      <c r="CS90" s="87"/>
      <c r="CT90" s="87"/>
      <c r="CU90" s="87"/>
      <c r="CV90" s="87"/>
      <c r="CW90" s="87"/>
      <c r="CX90" s="87"/>
      <c r="CY90" s="87"/>
      <c r="CZ90" s="87"/>
      <c r="DA90" s="87"/>
      <c r="DB90" s="87"/>
      <c r="DC90" s="87"/>
      <c r="DD90" s="87"/>
      <c r="DE90" s="87"/>
      <c r="DF90" s="87"/>
      <c r="DG90" s="87"/>
      <c r="DH90" s="87"/>
      <c r="DI90" s="87"/>
      <c r="DJ90" s="87"/>
      <c r="DK90" s="87"/>
      <c r="DL90" s="87"/>
      <c r="DM90" s="87"/>
      <c r="DN90" s="87"/>
      <c r="DO90" s="87"/>
      <c r="DP90" s="87"/>
      <c r="DQ90" s="87"/>
      <c r="DR90" s="87"/>
      <c r="DS90" s="87"/>
      <c r="DT90" s="87"/>
      <c r="DU90" s="87"/>
      <c r="DV90" s="87"/>
      <c r="DW90" s="87"/>
      <c r="DX90" s="87"/>
      <c r="DY90" s="87"/>
      <c r="DZ90" s="87"/>
      <c r="EA90" s="87"/>
      <c r="EB90" s="87"/>
      <c r="EC90" s="87"/>
      <c r="ED90" s="87"/>
      <c r="EE90" s="87"/>
      <c r="EF90" s="87"/>
      <c r="EG90" s="87"/>
      <c r="EH90" s="87"/>
      <c r="EI90" s="87"/>
      <c r="EJ90" s="87"/>
      <c r="EK90" s="87"/>
      <c r="EL90" s="87"/>
      <c r="EM90" s="87"/>
      <c r="EN90" s="87"/>
      <c r="EO90" s="87"/>
      <c r="EP90" s="87"/>
      <c r="EQ90" s="87"/>
      <c r="ER90" s="87"/>
      <c r="ES90" s="87"/>
      <c r="ET90" s="87"/>
      <c r="EU90" s="87"/>
      <c r="EV90" s="87"/>
      <c r="EW90" s="87"/>
      <c r="EX90" s="87"/>
      <c r="EY90" s="87"/>
      <c r="EZ90" s="87"/>
      <c r="FA90" s="87"/>
      <c r="FB90" s="87"/>
      <c r="FC90" s="87"/>
      <c r="FD90" s="87"/>
      <c r="FE90" s="87"/>
      <c r="FF90" s="87"/>
      <c r="FG90" s="87"/>
      <c r="FH90" s="87"/>
      <c r="FI90" s="87"/>
      <c r="FJ90" s="87"/>
      <c r="FK90" s="87"/>
      <c r="FL90" s="87"/>
      <c r="FM90" s="87"/>
      <c r="FN90" s="87"/>
      <c r="FO90" s="87"/>
      <c r="FP90" s="87"/>
      <c r="FQ90" s="87"/>
      <c r="FR90" s="87"/>
      <c r="FS90" s="87"/>
      <c r="FT90" s="87"/>
      <c r="FU90" s="87"/>
      <c r="FV90" s="87"/>
      <c r="FW90" s="87"/>
      <c r="FX90" s="87"/>
      <c r="FY90" s="87"/>
      <c r="FZ90" s="87"/>
      <c r="GA90" s="87"/>
      <c r="GB90" s="87"/>
      <c r="GC90" s="87"/>
      <c r="GD90" s="87"/>
      <c r="GE90" s="87"/>
      <c r="GF90" s="87"/>
      <c r="GG90" s="87"/>
      <c r="GH90" s="87"/>
      <c r="GI90" s="87"/>
      <c r="GJ90" s="87"/>
      <c r="GK90" s="87"/>
      <c r="GL90" s="87"/>
      <c r="GM90" s="87"/>
      <c r="GN90" s="87"/>
      <c r="GO90" s="87"/>
      <c r="GP90" s="87"/>
      <c r="GQ90" s="87"/>
      <c r="GR90" s="87"/>
      <c r="GS90" s="87"/>
      <c r="GT90" s="87"/>
      <c r="GU90" s="87"/>
      <c r="GV90" s="87"/>
      <c r="GW90" s="87"/>
      <c r="GX90" s="87"/>
      <c r="GY90" s="87"/>
      <c r="GZ90" s="87"/>
      <c r="HA90" s="87"/>
      <c r="HB90" s="87"/>
      <c r="HC90" s="87"/>
      <c r="HD90" s="87"/>
      <c r="HE90" s="87"/>
      <c r="HF90" s="87"/>
      <c r="HG90" s="87"/>
      <c r="HH90" s="87"/>
      <c r="HI90" s="87"/>
      <c r="HJ90" s="87"/>
      <c r="HK90" s="87"/>
      <c r="HL90" s="87"/>
      <c r="HM90" s="87"/>
      <c r="HN90" s="87"/>
      <c r="HO90" s="87"/>
      <c r="HP90" s="87"/>
      <c r="HQ90" s="87"/>
      <c r="HR90" s="87"/>
      <c r="HS90" s="87"/>
      <c r="HT90" s="87"/>
      <c r="HU90" s="87"/>
      <c r="HV90" s="87"/>
      <c r="HW90" s="87"/>
      <c r="HX90" s="87"/>
      <c r="HY90" s="87"/>
      <c r="HZ90" s="87"/>
      <c r="IA90" s="87"/>
      <c r="IB90" s="87"/>
      <c r="IC90" s="87"/>
      <c r="ID90" s="87"/>
      <c r="IE90" s="87"/>
      <c r="IF90" s="87"/>
      <c r="IG90" s="87"/>
      <c r="IH90" s="87"/>
      <c r="II90" s="87"/>
      <c r="IJ90" s="87"/>
      <c r="IK90" s="87"/>
      <c r="IL90" s="87"/>
      <c r="IM90" s="87"/>
      <c r="IN90" s="87"/>
      <c r="IO90" s="87"/>
      <c r="IP90" s="87"/>
      <c r="IQ90" s="87"/>
      <c r="IR90" s="87"/>
      <c r="IS90" s="87"/>
      <c r="IT90" s="87"/>
      <c r="IU90" s="87"/>
    </row>
    <row r="91" spans="1:255" x14ac:dyDescent="0.25">
      <c r="A91" s="112" t="s">
        <v>123</v>
      </c>
      <c r="B91" s="113"/>
      <c r="C91" s="114"/>
      <c r="D91" s="114"/>
      <c r="E91" s="114"/>
      <c r="F91" s="114"/>
      <c r="G91" s="113"/>
      <c r="H91" s="115"/>
    </row>
    <row r="92" spans="1:255" s="75" customFormat="1" x14ac:dyDescent="0.2">
      <c r="A92" s="46" t="s">
        <v>54</v>
      </c>
      <c r="B92" s="33">
        <v>100</v>
      </c>
      <c r="C92" s="47">
        <v>0.94</v>
      </c>
      <c r="D92" s="47">
        <v>10.14</v>
      </c>
      <c r="E92" s="47">
        <v>2.38</v>
      </c>
      <c r="F92" s="47">
        <v>104.9</v>
      </c>
      <c r="G92" s="10" t="s">
        <v>55</v>
      </c>
      <c r="H92" s="35" t="s">
        <v>56</v>
      </c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</row>
    <row r="93" spans="1:255" ht="24" x14ac:dyDescent="0.25">
      <c r="A93" s="18" t="s">
        <v>18</v>
      </c>
      <c r="B93" s="23">
        <v>180</v>
      </c>
      <c r="C93" s="22">
        <v>6.62</v>
      </c>
      <c r="D93" s="22">
        <v>5.42</v>
      </c>
      <c r="E93" s="22">
        <v>31.73</v>
      </c>
      <c r="F93" s="22">
        <v>202.14</v>
      </c>
      <c r="G93" s="20" t="s">
        <v>19</v>
      </c>
      <c r="H93" s="18" t="s">
        <v>20</v>
      </c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  <c r="CV93" s="88"/>
      <c r="CW93" s="88"/>
      <c r="CX93" s="88"/>
      <c r="CY93" s="88"/>
      <c r="CZ93" s="88"/>
      <c r="DA93" s="88"/>
      <c r="DB93" s="88"/>
      <c r="DC93" s="88"/>
      <c r="DD93" s="88"/>
      <c r="DE93" s="88"/>
      <c r="DF93" s="88"/>
      <c r="DG93" s="88"/>
      <c r="DH93" s="88"/>
      <c r="DI93" s="88"/>
      <c r="DJ93" s="88"/>
      <c r="DK93" s="88"/>
      <c r="DL93" s="88"/>
      <c r="DM93" s="88"/>
      <c r="DN93" s="88"/>
      <c r="DO93" s="88"/>
      <c r="DP93" s="88"/>
      <c r="DQ93" s="88"/>
      <c r="DR93" s="88"/>
      <c r="DS93" s="88"/>
      <c r="DT93" s="88"/>
      <c r="DU93" s="88"/>
      <c r="DV93" s="88"/>
      <c r="DW93" s="88"/>
      <c r="DX93" s="88"/>
      <c r="DY93" s="88"/>
      <c r="DZ93" s="88"/>
      <c r="EA93" s="88"/>
      <c r="EB93" s="88"/>
      <c r="EC93" s="88"/>
      <c r="ED93" s="88"/>
      <c r="EE93" s="88"/>
      <c r="EF93" s="88"/>
      <c r="EG93" s="88"/>
      <c r="EH93" s="88"/>
      <c r="EI93" s="88"/>
      <c r="EJ93" s="88"/>
      <c r="EK93" s="88"/>
      <c r="EL93" s="88"/>
      <c r="EM93" s="88"/>
      <c r="EN93" s="88"/>
      <c r="EO93" s="88"/>
      <c r="EP93" s="88"/>
      <c r="EQ93" s="88"/>
      <c r="ER93" s="88"/>
      <c r="ES93" s="88"/>
      <c r="ET93" s="88"/>
      <c r="EU93" s="88"/>
      <c r="EV93" s="88"/>
      <c r="EW93" s="88"/>
      <c r="EX93" s="88"/>
      <c r="EY93" s="88"/>
      <c r="EZ93" s="88"/>
      <c r="FA93" s="88"/>
      <c r="FB93" s="88"/>
      <c r="FC93" s="88"/>
      <c r="FD93" s="88"/>
      <c r="FE93" s="88"/>
      <c r="FF93" s="88"/>
      <c r="FG93" s="88"/>
      <c r="FH93" s="88"/>
      <c r="FI93" s="88"/>
      <c r="FJ93" s="88"/>
      <c r="FK93" s="88"/>
      <c r="FL93" s="88"/>
      <c r="FM93" s="88"/>
      <c r="FN93" s="88"/>
      <c r="FO93" s="88"/>
      <c r="FP93" s="88"/>
      <c r="FQ93" s="88"/>
      <c r="FR93" s="88"/>
      <c r="FS93" s="88"/>
      <c r="FT93" s="88"/>
      <c r="FU93" s="88"/>
      <c r="FV93" s="88"/>
      <c r="FW93" s="88"/>
      <c r="FX93" s="88"/>
      <c r="FY93" s="88"/>
      <c r="FZ93" s="88"/>
      <c r="GA93" s="88"/>
      <c r="GB93" s="88"/>
      <c r="GC93" s="88"/>
      <c r="GD93" s="88"/>
      <c r="GE93" s="88"/>
      <c r="GF93" s="88"/>
      <c r="GG93" s="88"/>
      <c r="GH93" s="88"/>
      <c r="GI93" s="88"/>
      <c r="GJ93" s="88"/>
      <c r="GK93" s="88"/>
      <c r="GL93" s="88"/>
      <c r="GM93" s="88"/>
      <c r="GN93" s="88"/>
      <c r="GO93" s="88"/>
      <c r="GP93" s="88"/>
      <c r="GQ93" s="88"/>
      <c r="GR93" s="88"/>
      <c r="GS93" s="88"/>
      <c r="GT93" s="88"/>
      <c r="GU93" s="88"/>
      <c r="GV93" s="88"/>
      <c r="GW93" s="88"/>
      <c r="GX93" s="88"/>
      <c r="GY93" s="88"/>
      <c r="GZ93" s="88"/>
      <c r="HA93" s="88"/>
      <c r="HB93" s="88"/>
      <c r="HC93" s="88"/>
      <c r="HD93" s="88"/>
      <c r="HE93" s="88"/>
      <c r="HF93" s="88"/>
      <c r="HG93" s="88"/>
      <c r="HH93" s="88"/>
      <c r="HI93" s="88"/>
      <c r="HJ93" s="88"/>
      <c r="HK93" s="88"/>
      <c r="HL93" s="88"/>
      <c r="HM93" s="88"/>
      <c r="HN93" s="88"/>
      <c r="HO93" s="88"/>
      <c r="HP93" s="88"/>
      <c r="HQ93" s="88"/>
      <c r="HR93" s="88"/>
      <c r="HS93" s="88"/>
      <c r="HT93" s="88"/>
      <c r="HU93" s="88"/>
      <c r="HV93" s="88"/>
      <c r="HW93" s="88"/>
      <c r="HX93" s="88"/>
      <c r="HY93" s="88"/>
      <c r="HZ93" s="88"/>
      <c r="IA93" s="88"/>
      <c r="IB93" s="88"/>
      <c r="IC93" s="88"/>
      <c r="ID93" s="88"/>
      <c r="IE93" s="88"/>
      <c r="IF93" s="88"/>
      <c r="IG93" s="88"/>
      <c r="IH93" s="88"/>
      <c r="II93" s="88"/>
      <c r="IJ93" s="88"/>
      <c r="IK93" s="88"/>
      <c r="IL93" s="88"/>
      <c r="IM93" s="88"/>
      <c r="IN93" s="88"/>
      <c r="IO93" s="88"/>
      <c r="IP93" s="88"/>
      <c r="IQ93" s="88"/>
      <c r="IR93" s="88"/>
      <c r="IS93" s="88"/>
      <c r="IT93" s="88"/>
      <c r="IU93" s="88"/>
    </row>
    <row r="94" spans="1:255" s="17" customFormat="1" x14ac:dyDescent="0.2">
      <c r="A94" s="107" t="s">
        <v>139</v>
      </c>
      <c r="B94" s="108">
        <v>50</v>
      </c>
      <c r="C94" s="109">
        <v>3.64</v>
      </c>
      <c r="D94" s="109">
        <v>6.26</v>
      </c>
      <c r="E94" s="109">
        <v>21.96</v>
      </c>
      <c r="F94" s="109">
        <v>159</v>
      </c>
      <c r="G94" s="77" t="s">
        <v>140</v>
      </c>
      <c r="H94" s="16" t="s">
        <v>141</v>
      </c>
    </row>
    <row r="95" spans="1:255" x14ac:dyDescent="0.25">
      <c r="A95" s="90" t="s">
        <v>21</v>
      </c>
      <c r="B95" s="91">
        <v>222</v>
      </c>
      <c r="C95" s="92">
        <v>0.13</v>
      </c>
      <c r="D95" s="92">
        <v>0.02</v>
      </c>
      <c r="E95" s="92">
        <v>15.2</v>
      </c>
      <c r="F95" s="92">
        <v>62</v>
      </c>
      <c r="G95" s="91" t="s">
        <v>22</v>
      </c>
      <c r="H95" s="7" t="s">
        <v>23</v>
      </c>
    </row>
    <row r="96" spans="1:255" x14ac:dyDescent="0.25">
      <c r="A96" s="25" t="s">
        <v>41</v>
      </c>
      <c r="B96" s="93">
        <v>20</v>
      </c>
      <c r="C96" s="94">
        <v>1.3</v>
      </c>
      <c r="D96" s="94">
        <v>0.2</v>
      </c>
      <c r="E96" s="94">
        <v>8.6</v>
      </c>
      <c r="F96" s="94">
        <v>43</v>
      </c>
      <c r="G96" s="71" t="s">
        <v>25</v>
      </c>
      <c r="H96" s="18" t="s">
        <v>42</v>
      </c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/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8"/>
      <c r="BM96" s="88"/>
      <c r="BN96" s="88"/>
      <c r="BO96" s="88"/>
      <c r="BP96" s="88"/>
      <c r="BQ96" s="88"/>
      <c r="BR96" s="88"/>
      <c r="BS96" s="88"/>
      <c r="BT96" s="88"/>
      <c r="BU96" s="88"/>
      <c r="BV96" s="88"/>
      <c r="BW96" s="88"/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88"/>
      <c r="CI96" s="88"/>
      <c r="CJ96" s="88"/>
      <c r="CK96" s="88"/>
      <c r="CL96" s="88"/>
      <c r="CM96" s="88"/>
      <c r="CN96" s="88"/>
      <c r="CO96" s="88"/>
      <c r="CP96" s="88"/>
      <c r="CQ96" s="88"/>
      <c r="CR96" s="88"/>
      <c r="CS96" s="88"/>
      <c r="CT96" s="88"/>
      <c r="CU96" s="88"/>
      <c r="CV96" s="88"/>
      <c r="CW96" s="88"/>
      <c r="CX96" s="88"/>
      <c r="CY96" s="88"/>
      <c r="CZ96" s="88"/>
      <c r="DA96" s="88"/>
      <c r="DB96" s="88"/>
      <c r="DC96" s="88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  <c r="FS96" s="88"/>
      <c r="FT96" s="88"/>
      <c r="FU96" s="88"/>
      <c r="FV96" s="88"/>
      <c r="FW96" s="88"/>
      <c r="FX96" s="88"/>
      <c r="FY96" s="88"/>
      <c r="FZ96" s="88"/>
      <c r="GA96" s="88"/>
      <c r="GB96" s="88"/>
      <c r="GC96" s="88"/>
      <c r="GD96" s="88"/>
      <c r="GE96" s="88"/>
      <c r="GF96" s="88"/>
      <c r="GG96" s="88"/>
      <c r="GH96" s="88"/>
      <c r="GI96" s="88"/>
      <c r="GJ96" s="88"/>
      <c r="GK96" s="88"/>
      <c r="GL96" s="88"/>
      <c r="GM96" s="88"/>
      <c r="GN96" s="88"/>
      <c r="GO96" s="88"/>
      <c r="GP96" s="88"/>
      <c r="GQ96" s="88"/>
      <c r="GR96" s="88"/>
      <c r="GS96" s="88"/>
      <c r="GT96" s="88"/>
      <c r="GU96" s="88"/>
      <c r="GV96" s="88"/>
      <c r="GW96" s="88"/>
      <c r="GX96" s="88"/>
      <c r="GY96" s="88"/>
      <c r="GZ96" s="88"/>
      <c r="HA96" s="88"/>
      <c r="HB96" s="88"/>
      <c r="HC96" s="88"/>
      <c r="HD96" s="88"/>
      <c r="HE96" s="88"/>
      <c r="HF96" s="88"/>
      <c r="HG96" s="88"/>
      <c r="HH96" s="88"/>
      <c r="HI96" s="88"/>
      <c r="HJ96" s="88"/>
      <c r="HK96" s="88"/>
      <c r="HL96" s="88"/>
      <c r="HM96" s="88"/>
      <c r="HN96" s="88"/>
      <c r="HO96" s="88"/>
      <c r="HP96" s="88"/>
      <c r="HQ96" s="88"/>
      <c r="HR96" s="88"/>
      <c r="HS96" s="88"/>
      <c r="HT96" s="88"/>
      <c r="HU96" s="88"/>
      <c r="HV96" s="88"/>
      <c r="HW96" s="88"/>
      <c r="HX96" s="88"/>
      <c r="HY96" s="88"/>
      <c r="HZ96" s="88"/>
      <c r="IA96" s="88"/>
      <c r="IB96" s="88"/>
      <c r="IC96" s="88"/>
      <c r="ID96" s="88"/>
      <c r="IE96" s="88"/>
      <c r="IF96" s="88"/>
      <c r="IG96" s="88"/>
      <c r="IH96" s="88"/>
      <c r="II96" s="88"/>
      <c r="IJ96" s="88"/>
      <c r="IK96" s="88"/>
      <c r="IL96" s="88"/>
      <c r="IM96" s="88"/>
      <c r="IN96" s="88"/>
      <c r="IO96" s="88"/>
      <c r="IP96" s="88"/>
      <c r="IQ96" s="88"/>
      <c r="IR96" s="88"/>
      <c r="IS96" s="88"/>
      <c r="IT96" s="88"/>
      <c r="IU96" s="88"/>
    </row>
    <row r="97" spans="1:256" x14ac:dyDescent="0.25">
      <c r="A97" s="28" t="s">
        <v>27</v>
      </c>
      <c r="B97" s="2">
        <f>SUM(B92:B96)</f>
        <v>572</v>
      </c>
      <c r="C97" s="72">
        <f>SUM(C92:C96)</f>
        <v>12.630000000000003</v>
      </c>
      <c r="D97" s="72">
        <f>SUM(D92:D96)</f>
        <v>22.04</v>
      </c>
      <c r="E97" s="72">
        <f>SUM(E92:E96)</f>
        <v>79.86999999999999</v>
      </c>
      <c r="F97" s="72">
        <f>SUM(F92:F96)</f>
        <v>571.04</v>
      </c>
      <c r="G97" s="72"/>
      <c r="H97" s="72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  <c r="CU97" s="55"/>
      <c r="CV97" s="55"/>
      <c r="CW97" s="55"/>
      <c r="CX97" s="55"/>
      <c r="CY97" s="55"/>
      <c r="CZ97" s="55"/>
      <c r="DA97" s="55"/>
      <c r="DB97" s="55"/>
      <c r="DC97" s="55"/>
      <c r="DD97" s="55"/>
      <c r="DE97" s="55"/>
      <c r="DF97" s="55"/>
      <c r="DG97" s="55"/>
      <c r="DH97" s="55"/>
      <c r="DI97" s="55"/>
      <c r="DJ97" s="55"/>
      <c r="DK97" s="55"/>
      <c r="DL97" s="55"/>
      <c r="DM97" s="55"/>
      <c r="DN97" s="55"/>
      <c r="DO97" s="55"/>
      <c r="DP97" s="55"/>
      <c r="DQ97" s="55"/>
      <c r="DR97" s="55"/>
      <c r="DS97" s="55"/>
      <c r="DT97" s="55"/>
      <c r="DU97" s="55"/>
      <c r="DV97" s="55"/>
      <c r="DW97" s="55"/>
      <c r="DX97" s="55"/>
      <c r="DY97" s="55"/>
      <c r="DZ97" s="55"/>
      <c r="EA97" s="55"/>
      <c r="EB97" s="55"/>
      <c r="EC97" s="55"/>
      <c r="ED97" s="55"/>
      <c r="EE97" s="55"/>
      <c r="EF97" s="55"/>
      <c r="EG97" s="55"/>
      <c r="EH97" s="55"/>
      <c r="EI97" s="55"/>
      <c r="EJ97" s="55"/>
      <c r="EK97" s="55"/>
      <c r="EL97" s="55"/>
      <c r="EM97" s="55"/>
      <c r="EN97" s="55"/>
      <c r="EO97" s="55"/>
      <c r="EP97" s="55"/>
      <c r="EQ97" s="55"/>
      <c r="ER97" s="55"/>
      <c r="ES97" s="55"/>
      <c r="ET97" s="55"/>
      <c r="EU97" s="55"/>
      <c r="EV97" s="55"/>
      <c r="EW97" s="55"/>
      <c r="EX97" s="55"/>
      <c r="EY97" s="55"/>
      <c r="EZ97" s="55"/>
      <c r="FA97" s="55"/>
      <c r="FB97" s="55"/>
      <c r="FC97" s="55"/>
      <c r="FD97" s="55"/>
      <c r="FE97" s="55"/>
      <c r="FF97" s="55"/>
      <c r="FG97" s="55"/>
      <c r="FH97" s="55"/>
      <c r="FI97" s="55"/>
      <c r="FJ97" s="55"/>
      <c r="FK97" s="55"/>
      <c r="FL97" s="55"/>
      <c r="FM97" s="55"/>
      <c r="FN97" s="55"/>
      <c r="FO97" s="55"/>
      <c r="FP97" s="55"/>
      <c r="FQ97" s="55"/>
      <c r="FR97" s="55"/>
      <c r="FS97" s="55"/>
      <c r="FT97" s="55"/>
      <c r="FU97" s="55"/>
      <c r="FV97" s="55"/>
      <c r="FW97" s="55"/>
      <c r="FX97" s="55"/>
      <c r="FY97" s="55"/>
      <c r="FZ97" s="55"/>
      <c r="GA97" s="55"/>
      <c r="GB97" s="55"/>
      <c r="GC97" s="55"/>
      <c r="GD97" s="55"/>
      <c r="GE97" s="55"/>
      <c r="GF97" s="55"/>
      <c r="GG97" s="55"/>
      <c r="GH97" s="55"/>
      <c r="GI97" s="55"/>
      <c r="GJ97" s="55"/>
      <c r="GK97" s="55"/>
      <c r="GL97" s="55"/>
      <c r="GM97" s="55"/>
      <c r="GN97" s="55"/>
      <c r="GO97" s="55"/>
      <c r="GP97" s="55"/>
      <c r="GQ97" s="55"/>
      <c r="GR97" s="55"/>
      <c r="GS97" s="55"/>
      <c r="GT97" s="55"/>
      <c r="GU97" s="55"/>
      <c r="GV97" s="55"/>
      <c r="GW97" s="55"/>
      <c r="GX97" s="55"/>
      <c r="GY97" s="55"/>
      <c r="GZ97" s="55"/>
      <c r="HA97" s="55"/>
      <c r="HB97" s="55"/>
      <c r="HC97" s="55"/>
      <c r="HD97" s="55"/>
      <c r="HE97" s="55"/>
      <c r="HF97" s="55"/>
      <c r="HG97" s="55"/>
      <c r="HH97" s="55"/>
      <c r="HI97" s="55"/>
      <c r="HJ97" s="55"/>
      <c r="HK97" s="55"/>
      <c r="HL97" s="55"/>
      <c r="HM97" s="55"/>
      <c r="HN97" s="55"/>
      <c r="HO97" s="55"/>
      <c r="HP97" s="55"/>
      <c r="HQ97" s="55"/>
      <c r="HR97" s="55"/>
      <c r="HS97" s="55"/>
      <c r="HT97" s="55"/>
      <c r="HU97" s="55"/>
      <c r="HV97" s="55"/>
      <c r="HW97" s="55"/>
      <c r="HX97" s="55"/>
      <c r="HY97" s="55"/>
      <c r="HZ97" s="55"/>
      <c r="IA97" s="55"/>
      <c r="IB97" s="55"/>
      <c r="IC97" s="55"/>
      <c r="ID97" s="55"/>
      <c r="IE97" s="55"/>
      <c r="IF97" s="55"/>
      <c r="IG97" s="55"/>
      <c r="IH97" s="55"/>
      <c r="II97" s="55"/>
      <c r="IJ97" s="55"/>
      <c r="IK97" s="55"/>
      <c r="IL97" s="55"/>
      <c r="IM97" s="55"/>
      <c r="IN97" s="55"/>
      <c r="IO97" s="55"/>
      <c r="IP97" s="55"/>
      <c r="IQ97" s="55"/>
      <c r="IR97" s="55"/>
      <c r="IS97" s="55"/>
      <c r="IT97" s="55"/>
      <c r="IU97" s="55"/>
    </row>
    <row r="98" spans="1:256" x14ac:dyDescent="0.25">
      <c r="A98" s="112" t="s">
        <v>124</v>
      </c>
      <c r="B98" s="113"/>
      <c r="C98" s="113"/>
      <c r="D98" s="113"/>
      <c r="E98" s="113"/>
      <c r="F98" s="113"/>
      <c r="G98" s="113"/>
      <c r="H98" s="11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  <c r="CQ98" s="55"/>
      <c r="CR98" s="55"/>
      <c r="CS98" s="55"/>
      <c r="CT98" s="55"/>
      <c r="CU98" s="55"/>
      <c r="CV98" s="55"/>
      <c r="CW98" s="55"/>
      <c r="CX98" s="55"/>
      <c r="CY98" s="55"/>
      <c r="CZ98" s="55"/>
      <c r="DA98" s="55"/>
      <c r="DB98" s="55"/>
      <c r="DC98" s="55"/>
      <c r="DD98" s="55"/>
      <c r="DE98" s="55"/>
      <c r="DF98" s="55"/>
      <c r="DG98" s="55"/>
      <c r="DH98" s="55"/>
      <c r="DI98" s="55"/>
      <c r="DJ98" s="55"/>
      <c r="DK98" s="55"/>
      <c r="DL98" s="55"/>
      <c r="DM98" s="55"/>
      <c r="DN98" s="55"/>
      <c r="DO98" s="55"/>
      <c r="DP98" s="55"/>
      <c r="DQ98" s="55"/>
      <c r="DR98" s="55"/>
      <c r="DS98" s="55"/>
      <c r="DT98" s="55"/>
      <c r="DU98" s="55"/>
      <c r="DV98" s="55"/>
      <c r="DW98" s="55"/>
      <c r="DX98" s="55"/>
      <c r="DY98" s="55"/>
      <c r="DZ98" s="55"/>
      <c r="EA98" s="55"/>
      <c r="EB98" s="55"/>
      <c r="EC98" s="55"/>
      <c r="ED98" s="55"/>
      <c r="EE98" s="55"/>
      <c r="EF98" s="55"/>
      <c r="EG98" s="55"/>
      <c r="EH98" s="55"/>
      <c r="EI98" s="55"/>
      <c r="EJ98" s="55"/>
      <c r="EK98" s="55"/>
      <c r="EL98" s="55"/>
      <c r="EM98" s="55"/>
      <c r="EN98" s="55"/>
      <c r="EO98" s="55"/>
      <c r="EP98" s="55"/>
      <c r="EQ98" s="55"/>
      <c r="ER98" s="55"/>
      <c r="ES98" s="55"/>
      <c r="ET98" s="55"/>
      <c r="EU98" s="55"/>
      <c r="EV98" s="55"/>
      <c r="EW98" s="55"/>
      <c r="EX98" s="55"/>
      <c r="EY98" s="55"/>
      <c r="EZ98" s="55"/>
      <c r="FA98" s="55"/>
      <c r="FB98" s="55"/>
      <c r="FC98" s="55"/>
      <c r="FD98" s="55"/>
      <c r="FE98" s="55"/>
      <c r="FF98" s="55"/>
      <c r="FG98" s="55"/>
      <c r="FH98" s="55"/>
      <c r="FI98" s="55"/>
      <c r="FJ98" s="55"/>
      <c r="FK98" s="55"/>
      <c r="FL98" s="55"/>
      <c r="FM98" s="55"/>
      <c r="FN98" s="55"/>
      <c r="FO98" s="55"/>
      <c r="FP98" s="55"/>
      <c r="FQ98" s="55"/>
      <c r="FR98" s="55"/>
      <c r="FS98" s="55"/>
      <c r="FT98" s="55"/>
      <c r="FU98" s="55"/>
      <c r="FV98" s="55"/>
      <c r="FW98" s="55"/>
      <c r="FX98" s="55"/>
      <c r="FY98" s="55"/>
      <c r="FZ98" s="55"/>
      <c r="GA98" s="55"/>
      <c r="GB98" s="55"/>
      <c r="GC98" s="55"/>
      <c r="GD98" s="55"/>
      <c r="GE98" s="55"/>
      <c r="GF98" s="55"/>
      <c r="GG98" s="55"/>
      <c r="GH98" s="55"/>
      <c r="GI98" s="55"/>
      <c r="GJ98" s="55"/>
      <c r="GK98" s="55"/>
      <c r="GL98" s="55"/>
      <c r="GM98" s="55"/>
      <c r="GN98" s="55"/>
      <c r="GO98" s="55"/>
      <c r="GP98" s="55"/>
      <c r="GQ98" s="55"/>
      <c r="GR98" s="55"/>
      <c r="GS98" s="55"/>
      <c r="GT98" s="55"/>
      <c r="GU98" s="55"/>
      <c r="GV98" s="55"/>
      <c r="GW98" s="55"/>
      <c r="GX98" s="55"/>
      <c r="GY98" s="55"/>
      <c r="GZ98" s="55"/>
      <c r="HA98" s="55"/>
      <c r="HB98" s="55"/>
      <c r="HC98" s="55"/>
      <c r="HD98" s="55"/>
      <c r="HE98" s="55"/>
      <c r="HF98" s="55"/>
      <c r="HG98" s="55"/>
      <c r="HH98" s="55"/>
      <c r="HI98" s="55"/>
      <c r="HJ98" s="55"/>
      <c r="HK98" s="55"/>
      <c r="HL98" s="55"/>
      <c r="HM98" s="55"/>
      <c r="HN98" s="55"/>
      <c r="HO98" s="55"/>
      <c r="HP98" s="55"/>
      <c r="HQ98" s="55"/>
      <c r="HR98" s="55"/>
      <c r="HS98" s="55"/>
      <c r="HT98" s="55"/>
      <c r="HU98" s="55"/>
      <c r="HV98" s="55"/>
      <c r="HW98" s="55"/>
      <c r="HX98" s="55"/>
      <c r="HY98" s="55"/>
      <c r="HZ98" s="55"/>
      <c r="IA98" s="55"/>
      <c r="IB98" s="55"/>
      <c r="IC98" s="55"/>
      <c r="ID98" s="55"/>
      <c r="IE98" s="55"/>
      <c r="IF98" s="55"/>
      <c r="IG98" s="55"/>
      <c r="IH98" s="55"/>
      <c r="II98" s="55"/>
      <c r="IJ98" s="55"/>
      <c r="IK98" s="55"/>
      <c r="IL98" s="55"/>
      <c r="IM98" s="55"/>
      <c r="IN98" s="55"/>
      <c r="IO98" s="55"/>
      <c r="IP98" s="55"/>
      <c r="IQ98" s="55"/>
      <c r="IR98" s="55"/>
      <c r="IS98" s="55"/>
      <c r="IT98" s="55"/>
      <c r="IU98" s="55"/>
    </row>
    <row r="99" spans="1:256" x14ac:dyDescent="0.25">
      <c r="A99" s="68" t="s">
        <v>91</v>
      </c>
      <c r="B99" s="8">
        <v>90</v>
      </c>
      <c r="C99" s="9">
        <v>9.6999999999999993</v>
      </c>
      <c r="D99" s="9">
        <v>14.2</v>
      </c>
      <c r="E99" s="9">
        <v>8.1999999999999993</v>
      </c>
      <c r="F99" s="9">
        <v>198.4</v>
      </c>
      <c r="G99" s="69" t="s">
        <v>92</v>
      </c>
      <c r="H99" s="62" t="s">
        <v>93</v>
      </c>
    </row>
    <row r="100" spans="1:256" s="98" customFormat="1" ht="11.25" x14ac:dyDescent="0.2">
      <c r="A100" s="95" t="s">
        <v>27</v>
      </c>
      <c r="B100" s="96">
        <f>SUM(B99:B99)</f>
        <v>90</v>
      </c>
      <c r="C100" s="96">
        <f>SUM(C99:C99)</f>
        <v>9.6999999999999993</v>
      </c>
      <c r="D100" s="96">
        <f>SUM(D99:D99)</f>
        <v>14.2</v>
      </c>
      <c r="E100" s="96">
        <f>SUM(E99:E99)</f>
        <v>8.1999999999999993</v>
      </c>
      <c r="F100" s="96">
        <f>SUM(F99:F99)</f>
        <v>198.4</v>
      </c>
      <c r="G100" s="96"/>
      <c r="H100" s="97"/>
    </row>
    <row r="101" spans="1:256" s="98" customFormat="1" ht="11.25" x14ac:dyDescent="0.2">
      <c r="A101" s="95" t="s">
        <v>125</v>
      </c>
      <c r="B101" s="96">
        <f>SUM(B97,B100)</f>
        <v>662</v>
      </c>
      <c r="C101" s="96">
        <f>SUM(C97,C100)</f>
        <v>22.330000000000002</v>
      </c>
      <c r="D101" s="96">
        <f>SUM(D97,D100)</f>
        <v>36.239999999999995</v>
      </c>
      <c r="E101" s="96">
        <f>SUM(E97,E100)</f>
        <v>88.07</v>
      </c>
      <c r="F101" s="96">
        <f>SUM(F97,F100)</f>
        <v>769.43999999999994</v>
      </c>
      <c r="G101" s="96"/>
      <c r="H101" s="97"/>
    </row>
    <row r="102" spans="1:256" x14ac:dyDescent="0.25">
      <c r="A102" s="117" t="s">
        <v>43</v>
      </c>
      <c r="B102" s="118"/>
      <c r="C102" s="118"/>
      <c r="D102" s="118"/>
      <c r="E102" s="118"/>
      <c r="F102" s="118"/>
      <c r="G102" s="118"/>
      <c r="H102" s="119"/>
    </row>
    <row r="103" spans="1:256" ht="9" customHeight="1" x14ac:dyDescent="0.25">
      <c r="A103" s="83" t="s">
        <v>118</v>
      </c>
      <c r="B103" s="84" t="s">
        <v>4</v>
      </c>
      <c r="C103" s="85" t="s">
        <v>119</v>
      </c>
      <c r="D103" s="85" t="s">
        <v>120</v>
      </c>
      <c r="E103" s="85" t="s">
        <v>121</v>
      </c>
      <c r="F103" s="85" t="s">
        <v>8</v>
      </c>
      <c r="G103" s="86" t="s">
        <v>9</v>
      </c>
      <c r="H103" s="83" t="s">
        <v>122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  <c r="BI103" s="87"/>
      <c r="BJ103" s="87"/>
      <c r="BK103" s="87"/>
      <c r="BL103" s="87"/>
      <c r="BM103" s="87"/>
      <c r="BN103" s="87"/>
      <c r="BO103" s="87"/>
      <c r="BP103" s="87"/>
      <c r="BQ103" s="87"/>
      <c r="BR103" s="87"/>
      <c r="BS103" s="87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87"/>
      <c r="CH103" s="87"/>
      <c r="CI103" s="87"/>
      <c r="CJ103" s="87"/>
      <c r="CK103" s="87"/>
      <c r="CL103" s="87"/>
      <c r="CM103" s="87"/>
      <c r="CN103" s="87"/>
      <c r="CO103" s="87"/>
      <c r="CP103" s="87"/>
      <c r="CQ103" s="87"/>
      <c r="CR103" s="87"/>
      <c r="CS103" s="87"/>
      <c r="CT103" s="87"/>
      <c r="CU103" s="87"/>
      <c r="CV103" s="87"/>
      <c r="CW103" s="87"/>
      <c r="CX103" s="87"/>
      <c r="CY103" s="87"/>
      <c r="CZ103" s="87"/>
      <c r="DA103" s="87"/>
      <c r="DB103" s="87"/>
      <c r="DC103" s="87"/>
      <c r="DD103" s="87"/>
      <c r="DE103" s="87"/>
      <c r="DF103" s="87"/>
      <c r="DG103" s="87"/>
      <c r="DH103" s="87"/>
      <c r="DI103" s="87"/>
      <c r="DJ103" s="87"/>
      <c r="DK103" s="87"/>
      <c r="DL103" s="87"/>
      <c r="DM103" s="87"/>
      <c r="DN103" s="87"/>
      <c r="DO103" s="87"/>
      <c r="DP103" s="87"/>
      <c r="DQ103" s="87"/>
      <c r="DR103" s="87"/>
      <c r="DS103" s="87"/>
      <c r="DT103" s="87"/>
      <c r="DU103" s="87"/>
      <c r="DV103" s="87"/>
      <c r="DW103" s="87"/>
      <c r="DX103" s="87"/>
      <c r="DY103" s="87"/>
      <c r="DZ103" s="87"/>
      <c r="EA103" s="87"/>
      <c r="EB103" s="87"/>
      <c r="EC103" s="87"/>
      <c r="ED103" s="87"/>
      <c r="EE103" s="87"/>
      <c r="EF103" s="87"/>
      <c r="EG103" s="87"/>
      <c r="EH103" s="87"/>
      <c r="EI103" s="87"/>
      <c r="EJ103" s="87"/>
      <c r="EK103" s="87"/>
      <c r="EL103" s="87"/>
      <c r="EM103" s="87"/>
      <c r="EN103" s="87"/>
      <c r="EO103" s="87"/>
      <c r="EP103" s="87"/>
      <c r="EQ103" s="87"/>
      <c r="ER103" s="87"/>
      <c r="ES103" s="87"/>
      <c r="ET103" s="87"/>
      <c r="EU103" s="87"/>
      <c r="EV103" s="87"/>
      <c r="EW103" s="87"/>
      <c r="EX103" s="87"/>
      <c r="EY103" s="87"/>
      <c r="EZ103" s="87"/>
      <c r="FA103" s="87"/>
      <c r="FB103" s="87"/>
      <c r="FC103" s="87"/>
      <c r="FD103" s="87"/>
      <c r="FE103" s="87"/>
      <c r="FF103" s="87"/>
      <c r="FG103" s="87"/>
      <c r="FH103" s="87"/>
      <c r="FI103" s="87"/>
      <c r="FJ103" s="87"/>
      <c r="FK103" s="87"/>
      <c r="FL103" s="87"/>
      <c r="FM103" s="87"/>
      <c r="FN103" s="87"/>
      <c r="FO103" s="87"/>
      <c r="FP103" s="87"/>
      <c r="FQ103" s="87"/>
      <c r="FR103" s="87"/>
      <c r="FS103" s="87"/>
      <c r="FT103" s="87"/>
      <c r="FU103" s="87"/>
      <c r="FV103" s="87"/>
      <c r="FW103" s="87"/>
      <c r="FX103" s="87"/>
      <c r="FY103" s="87"/>
      <c r="FZ103" s="87"/>
      <c r="GA103" s="87"/>
      <c r="GB103" s="87"/>
      <c r="GC103" s="87"/>
      <c r="GD103" s="87"/>
      <c r="GE103" s="87"/>
      <c r="GF103" s="87"/>
      <c r="GG103" s="87"/>
      <c r="GH103" s="87"/>
      <c r="GI103" s="87"/>
      <c r="GJ103" s="87"/>
      <c r="GK103" s="87"/>
      <c r="GL103" s="87"/>
      <c r="GM103" s="87"/>
      <c r="GN103" s="87"/>
      <c r="GO103" s="87"/>
      <c r="GP103" s="87"/>
      <c r="GQ103" s="87"/>
      <c r="GR103" s="87"/>
      <c r="GS103" s="87"/>
      <c r="GT103" s="87"/>
      <c r="GU103" s="87"/>
      <c r="GV103" s="87"/>
      <c r="GW103" s="87"/>
      <c r="GX103" s="87"/>
      <c r="GY103" s="87"/>
      <c r="GZ103" s="87"/>
      <c r="HA103" s="87"/>
      <c r="HB103" s="87"/>
      <c r="HC103" s="87"/>
      <c r="HD103" s="87"/>
      <c r="HE103" s="87"/>
      <c r="HF103" s="87"/>
      <c r="HG103" s="87"/>
      <c r="HH103" s="87"/>
      <c r="HI103" s="87"/>
      <c r="HJ103" s="87"/>
      <c r="HK103" s="87"/>
      <c r="HL103" s="87"/>
      <c r="HM103" s="87"/>
      <c r="HN103" s="87"/>
      <c r="HO103" s="87"/>
      <c r="HP103" s="87"/>
      <c r="HQ103" s="87"/>
      <c r="HR103" s="87"/>
      <c r="HS103" s="87"/>
      <c r="HT103" s="87"/>
      <c r="HU103" s="87"/>
      <c r="HV103" s="87"/>
      <c r="HW103" s="87"/>
      <c r="HX103" s="87"/>
      <c r="HY103" s="87"/>
      <c r="HZ103" s="87"/>
      <c r="IA103" s="87"/>
      <c r="IB103" s="87"/>
      <c r="IC103" s="87"/>
      <c r="ID103" s="87"/>
      <c r="IE103" s="87"/>
      <c r="IF103" s="87"/>
      <c r="IG103" s="87"/>
      <c r="IH103" s="87"/>
      <c r="II103" s="87"/>
      <c r="IJ103" s="87"/>
      <c r="IK103" s="87"/>
      <c r="IL103" s="87"/>
      <c r="IM103" s="87"/>
      <c r="IN103" s="87"/>
      <c r="IO103" s="87"/>
      <c r="IP103" s="87"/>
      <c r="IQ103" s="87"/>
      <c r="IR103" s="87"/>
      <c r="IS103" s="87"/>
      <c r="IT103" s="87"/>
      <c r="IU103" s="87"/>
    </row>
    <row r="104" spans="1:256" x14ac:dyDescent="0.25">
      <c r="A104" s="112" t="s">
        <v>123</v>
      </c>
      <c r="B104" s="113"/>
      <c r="C104" s="114"/>
      <c r="D104" s="114"/>
      <c r="E104" s="114"/>
      <c r="F104" s="114"/>
      <c r="G104" s="113"/>
      <c r="H104" s="115"/>
    </row>
    <row r="105" spans="1:256" x14ac:dyDescent="0.2">
      <c r="A105" s="7" t="s">
        <v>67</v>
      </c>
      <c r="B105" s="8">
        <v>50</v>
      </c>
      <c r="C105" s="9">
        <v>0.35</v>
      </c>
      <c r="D105" s="9">
        <v>0.05</v>
      </c>
      <c r="E105" s="9">
        <v>0.95</v>
      </c>
      <c r="F105" s="9">
        <v>6</v>
      </c>
      <c r="G105" s="10" t="s">
        <v>68</v>
      </c>
      <c r="H105" s="39" t="s">
        <v>46</v>
      </c>
    </row>
    <row r="106" spans="1:256" x14ac:dyDescent="0.25">
      <c r="A106" s="62" t="s">
        <v>50</v>
      </c>
      <c r="B106" s="8">
        <v>180</v>
      </c>
      <c r="C106" s="94">
        <v>3.67</v>
      </c>
      <c r="D106" s="94">
        <v>5.76</v>
      </c>
      <c r="E106" s="94">
        <v>24.53</v>
      </c>
      <c r="F106" s="94">
        <v>164.7</v>
      </c>
      <c r="G106" s="100" t="s">
        <v>51</v>
      </c>
      <c r="H106" s="62" t="s">
        <v>52</v>
      </c>
    </row>
    <row r="107" spans="1:256" s="17" customFormat="1" x14ac:dyDescent="0.2">
      <c r="A107" s="107" t="s">
        <v>35</v>
      </c>
      <c r="B107" s="110">
        <v>50</v>
      </c>
      <c r="C107" s="9">
        <v>3.5</v>
      </c>
      <c r="D107" s="9">
        <v>2.8</v>
      </c>
      <c r="E107" s="9">
        <v>15.1</v>
      </c>
      <c r="F107" s="9">
        <v>102.4</v>
      </c>
      <c r="G107" s="111" t="s">
        <v>36</v>
      </c>
      <c r="H107" s="16" t="s">
        <v>37</v>
      </c>
    </row>
    <row r="108" spans="1:256" x14ac:dyDescent="0.25">
      <c r="A108" s="90" t="s">
        <v>21</v>
      </c>
      <c r="B108" s="91">
        <v>222</v>
      </c>
      <c r="C108" s="92">
        <v>0.13</v>
      </c>
      <c r="D108" s="92">
        <v>0.02</v>
      </c>
      <c r="E108" s="92">
        <v>15.2</v>
      </c>
      <c r="F108" s="92">
        <v>62</v>
      </c>
      <c r="G108" s="91" t="s">
        <v>22</v>
      </c>
      <c r="H108" s="7" t="s">
        <v>23</v>
      </c>
    </row>
    <row r="109" spans="1:256" x14ac:dyDescent="0.25">
      <c r="A109" s="25" t="s">
        <v>126</v>
      </c>
      <c r="B109" s="26">
        <v>20</v>
      </c>
      <c r="C109" s="41">
        <v>1.6</v>
      </c>
      <c r="D109" s="41">
        <v>0.2</v>
      </c>
      <c r="E109" s="41">
        <v>10.199999999999999</v>
      </c>
      <c r="F109" s="41">
        <v>50</v>
      </c>
      <c r="G109" s="20" t="s">
        <v>25</v>
      </c>
      <c r="H109" s="27" t="s">
        <v>26</v>
      </c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  <c r="AO109" s="88"/>
      <c r="AP109" s="88"/>
      <c r="AQ109" s="88"/>
      <c r="AR109" s="88"/>
      <c r="AS109" s="88"/>
      <c r="AT109" s="88"/>
      <c r="AU109" s="88"/>
      <c r="AV109" s="88"/>
      <c r="AW109" s="88"/>
      <c r="AX109" s="88"/>
      <c r="AY109" s="88"/>
      <c r="AZ109" s="88"/>
      <c r="BA109" s="88"/>
      <c r="BB109" s="88"/>
      <c r="BC109" s="88"/>
      <c r="BD109" s="88"/>
      <c r="BE109" s="88"/>
      <c r="BF109" s="88"/>
      <c r="BG109" s="88"/>
      <c r="BH109" s="88"/>
      <c r="BI109" s="88"/>
      <c r="BJ109" s="88"/>
      <c r="BK109" s="88"/>
      <c r="BL109" s="88"/>
      <c r="BM109" s="88"/>
      <c r="BN109" s="88"/>
      <c r="BO109" s="88"/>
      <c r="BP109" s="88"/>
      <c r="BQ109" s="88"/>
      <c r="BR109" s="88"/>
      <c r="BS109" s="88"/>
      <c r="BT109" s="88"/>
      <c r="BU109" s="88"/>
      <c r="BV109" s="88"/>
      <c r="BW109" s="88"/>
      <c r="BX109" s="88"/>
      <c r="BY109" s="88"/>
      <c r="BZ109" s="88"/>
      <c r="CA109" s="88"/>
      <c r="CB109" s="88"/>
      <c r="CC109" s="88"/>
      <c r="CD109" s="88"/>
      <c r="CE109" s="88"/>
      <c r="CF109" s="88"/>
      <c r="CG109" s="88"/>
      <c r="CH109" s="88"/>
      <c r="CI109" s="88"/>
      <c r="CJ109" s="88"/>
      <c r="CK109" s="88"/>
      <c r="CL109" s="88"/>
      <c r="CM109" s="88"/>
      <c r="CN109" s="88"/>
      <c r="CO109" s="88"/>
      <c r="CP109" s="88"/>
      <c r="CQ109" s="88"/>
      <c r="CR109" s="88"/>
      <c r="CS109" s="88"/>
      <c r="CT109" s="88"/>
      <c r="CU109" s="88"/>
      <c r="CV109" s="88"/>
      <c r="CW109" s="88"/>
      <c r="CX109" s="88"/>
      <c r="CY109" s="88"/>
      <c r="CZ109" s="88"/>
      <c r="DA109" s="88"/>
      <c r="DB109" s="88"/>
      <c r="DC109" s="88"/>
      <c r="DD109" s="88"/>
      <c r="DE109" s="88"/>
      <c r="DF109" s="88"/>
      <c r="DG109" s="88"/>
      <c r="DH109" s="88"/>
      <c r="DI109" s="88"/>
      <c r="DJ109" s="88"/>
      <c r="DK109" s="88"/>
      <c r="DL109" s="88"/>
      <c r="DM109" s="88"/>
      <c r="DN109" s="88"/>
      <c r="DO109" s="88"/>
      <c r="DP109" s="88"/>
      <c r="DQ109" s="88"/>
      <c r="DR109" s="88"/>
      <c r="DS109" s="88"/>
      <c r="DT109" s="88"/>
      <c r="DU109" s="88"/>
      <c r="DV109" s="88"/>
      <c r="DW109" s="88"/>
      <c r="DX109" s="88"/>
      <c r="DY109" s="88"/>
      <c r="DZ109" s="88"/>
      <c r="EA109" s="88"/>
      <c r="EB109" s="88"/>
      <c r="EC109" s="88"/>
      <c r="ED109" s="88"/>
      <c r="EE109" s="88"/>
      <c r="EF109" s="88"/>
      <c r="EG109" s="88"/>
      <c r="EH109" s="88"/>
      <c r="EI109" s="88"/>
      <c r="EJ109" s="88"/>
      <c r="EK109" s="88"/>
      <c r="EL109" s="88"/>
      <c r="EM109" s="88"/>
      <c r="EN109" s="88"/>
      <c r="EO109" s="88"/>
      <c r="EP109" s="88"/>
      <c r="EQ109" s="88"/>
      <c r="ER109" s="88"/>
      <c r="ES109" s="88"/>
      <c r="ET109" s="88"/>
      <c r="EU109" s="88"/>
      <c r="EV109" s="88"/>
      <c r="EW109" s="88"/>
      <c r="EX109" s="88"/>
      <c r="EY109" s="88"/>
      <c r="EZ109" s="88"/>
      <c r="FA109" s="88"/>
      <c r="FB109" s="88"/>
      <c r="FC109" s="88"/>
      <c r="FD109" s="88"/>
      <c r="FE109" s="88"/>
      <c r="FF109" s="88"/>
      <c r="FG109" s="88"/>
      <c r="FH109" s="88"/>
      <c r="FI109" s="88"/>
      <c r="FJ109" s="88"/>
      <c r="FK109" s="88"/>
      <c r="FL109" s="88"/>
      <c r="FM109" s="88"/>
      <c r="FN109" s="88"/>
      <c r="FO109" s="88"/>
      <c r="FP109" s="88"/>
      <c r="FQ109" s="88"/>
      <c r="FR109" s="88"/>
      <c r="FS109" s="88"/>
      <c r="FT109" s="88"/>
      <c r="FU109" s="88"/>
      <c r="FV109" s="88"/>
      <c r="FW109" s="88"/>
      <c r="FX109" s="88"/>
      <c r="FY109" s="88"/>
      <c r="FZ109" s="88"/>
      <c r="GA109" s="88"/>
      <c r="GB109" s="88"/>
      <c r="GC109" s="88"/>
      <c r="GD109" s="88"/>
      <c r="GE109" s="88"/>
      <c r="GF109" s="88"/>
      <c r="GG109" s="88"/>
      <c r="GH109" s="88"/>
      <c r="GI109" s="88"/>
      <c r="GJ109" s="88"/>
      <c r="GK109" s="88"/>
      <c r="GL109" s="88"/>
      <c r="GM109" s="88"/>
      <c r="GN109" s="88"/>
      <c r="GO109" s="88"/>
      <c r="GP109" s="88"/>
      <c r="GQ109" s="88"/>
      <c r="GR109" s="88"/>
      <c r="GS109" s="88"/>
      <c r="GT109" s="88"/>
      <c r="GU109" s="88"/>
      <c r="GV109" s="88"/>
      <c r="GW109" s="88"/>
      <c r="GX109" s="88"/>
      <c r="GY109" s="88"/>
      <c r="GZ109" s="88"/>
      <c r="HA109" s="88"/>
      <c r="HB109" s="88"/>
      <c r="HC109" s="88"/>
      <c r="HD109" s="88"/>
      <c r="HE109" s="88"/>
      <c r="HF109" s="88"/>
      <c r="HG109" s="88"/>
      <c r="HH109" s="88"/>
      <c r="HI109" s="88"/>
      <c r="HJ109" s="88"/>
      <c r="HK109" s="88"/>
      <c r="HL109" s="88"/>
      <c r="HM109" s="88"/>
      <c r="HN109" s="88"/>
      <c r="HO109" s="88"/>
      <c r="HP109" s="88"/>
      <c r="HQ109" s="88"/>
      <c r="HR109" s="88"/>
      <c r="HS109" s="88"/>
      <c r="HT109" s="88"/>
      <c r="HU109" s="88"/>
      <c r="HV109" s="88"/>
      <c r="HW109" s="88"/>
      <c r="HX109" s="88"/>
      <c r="HY109" s="88"/>
      <c r="HZ109" s="88"/>
      <c r="IA109" s="88"/>
      <c r="IB109" s="88"/>
      <c r="IC109" s="88"/>
      <c r="ID109" s="88"/>
      <c r="IE109" s="88"/>
      <c r="IF109" s="88"/>
      <c r="IG109" s="88"/>
      <c r="IH109" s="88"/>
      <c r="II109" s="88"/>
      <c r="IJ109" s="88"/>
      <c r="IK109" s="88"/>
      <c r="IL109" s="88"/>
      <c r="IM109" s="88"/>
      <c r="IN109" s="88"/>
      <c r="IO109" s="88"/>
      <c r="IP109" s="88"/>
      <c r="IQ109" s="88"/>
      <c r="IR109" s="88"/>
      <c r="IS109" s="88"/>
      <c r="IT109" s="88"/>
      <c r="IU109" s="88"/>
    </row>
    <row r="110" spans="1:256" x14ac:dyDescent="0.25">
      <c r="A110" s="28" t="s">
        <v>27</v>
      </c>
      <c r="B110" s="2">
        <f>SUM(B105:B109)</f>
        <v>522</v>
      </c>
      <c r="C110" s="72">
        <f>SUM(C105:C109)</f>
        <v>9.25</v>
      </c>
      <c r="D110" s="72">
        <f>SUM(D105:D109)</f>
        <v>8.8299999999999983</v>
      </c>
      <c r="E110" s="72">
        <f>SUM(E105:E109)</f>
        <v>65.98</v>
      </c>
      <c r="F110" s="72">
        <f>SUM(F105:F109)</f>
        <v>385.1</v>
      </c>
      <c r="G110" s="72"/>
      <c r="H110" s="72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  <c r="AS110" s="55"/>
      <c r="AT110" s="55"/>
      <c r="AU110" s="55"/>
      <c r="AV110" s="55"/>
      <c r="AW110" s="55"/>
      <c r="AX110" s="55"/>
      <c r="AY110" s="55"/>
      <c r="AZ110" s="55"/>
      <c r="BA110" s="55"/>
      <c r="BB110" s="55"/>
      <c r="BC110" s="55"/>
      <c r="BD110" s="55"/>
      <c r="BE110" s="55"/>
      <c r="BF110" s="55"/>
      <c r="BG110" s="55"/>
      <c r="BH110" s="55"/>
      <c r="BI110" s="55"/>
      <c r="BJ110" s="55"/>
      <c r="BK110" s="55"/>
      <c r="BL110" s="55"/>
      <c r="BM110" s="55"/>
      <c r="BN110" s="55"/>
      <c r="BO110" s="55"/>
      <c r="BP110" s="55"/>
      <c r="BQ110" s="55"/>
      <c r="BR110" s="55"/>
      <c r="BS110" s="55"/>
      <c r="BT110" s="55"/>
      <c r="BU110" s="55"/>
      <c r="BV110" s="55"/>
      <c r="BW110" s="55"/>
      <c r="BX110" s="55"/>
      <c r="BY110" s="55"/>
      <c r="BZ110" s="55"/>
      <c r="CA110" s="55"/>
      <c r="CB110" s="55"/>
      <c r="CC110" s="55"/>
      <c r="CD110" s="55"/>
      <c r="CE110" s="55"/>
      <c r="CF110" s="55"/>
      <c r="CG110" s="55"/>
      <c r="CH110" s="55"/>
      <c r="CI110" s="55"/>
      <c r="CJ110" s="55"/>
      <c r="CK110" s="55"/>
      <c r="CL110" s="55"/>
      <c r="CM110" s="55"/>
      <c r="CN110" s="55"/>
      <c r="CO110" s="55"/>
      <c r="CP110" s="55"/>
      <c r="CQ110" s="55"/>
      <c r="CR110" s="55"/>
      <c r="CS110" s="55"/>
      <c r="CT110" s="55"/>
      <c r="CU110" s="55"/>
      <c r="CV110" s="55"/>
      <c r="CW110" s="55"/>
      <c r="CX110" s="55"/>
      <c r="CY110" s="55"/>
      <c r="CZ110" s="55"/>
      <c r="DA110" s="55"/>
      <c r="DB110" s="55"/>
      <c r="DC110" s="55"/>
      <c r="DD110" s="55"/>
      <c r="DE110" s="55"/>
      <c r="DF110" s="55"/>
      <c r="DG110" s="55"/>
      <c r="DH110" s="55"/>
      <c r="DI110" s="55"/>
      <c r="DJ110" s="55"/>
      <c r="DK110" s="55"/>
      <c r="DL110" s="55"/>
      <c r="DM110" s="55"/>
      <c r="DN110" s="55"/>
      <c r="DO110" s="55"/>
      <c r="DP110" s="55"/>
      <c r="DQ110" s="55"/>
      <c r="DR110" s="55"/>
      <c r="DS110" s="55"/>
      <c r="DT110" s="55"/>
      <c r="DU110" s="55"/>
      <c r="DV110" s="55"/>
      <c r="DW110" s="55"/>
      <c r="DX110" s="55"/>
      <c r="DY110" s="55"/>
      <c r="DZ110" s="55"/>
      <c r="EA110" s="55"/>
      <c r="EB110" s="55"/>
      <c r="EC110" s="55"/>
      <c r="ED110" s="55"/>
      <c r="EE110" s="55"/>
      <c r="EF110" s="55"/>
      <c r="EG110" s="55"/>
      <c r="EH110" s="55"/>
      <c r="EI110" s="55"/>
      <c r="EJ110" s="55"/>
      <c r="EK110" s="55"/>
      <c r="EL110" s="55"/>
      <c r="EM110" s="55"/>
      <c r="EN110" s="55"/>
      <c r="EO110" s="55"/>
      <c r="EP110" s="55"/>
      <c r="EQ110" s="55"/>
      <c r="ER110" s="55"/>
      <c r="ES110" s="55"/>
      <c r="ET110" s="55"/>
      <c r="EU110" s="55"/>
      <c r="EV110" s="55"/>
      <c r="EW110" s="55"/>
      <c r="EX110" s="55"/>
      <c r="EY110" s="55"/>
      <c r="EZ110" s="55"/>
      <c r="FA110" s="55"/>
      <c r="FB110" s="55"/>
      <c r="FC110" s="55"/>
      <c r="FD110" s="55"/>
      <c r="FE110" s="55"/>
      <c r="FF110" s="55"/>
      <c r="FG110" s="55"/>
      <c r="FH110" s="55"/>
      <c r="FI110" s="55"/>
      <c r="FJ110" s="55"/>
      <c r="FK110" s="55"/>
      <c r="FL110" s="55"/>
      <c r="FM110" s="55"/>
      <c r="FN110" s="55"/>
      <c r="FO110" s="55"/>
      <c r="FP110" s="55"/>
      <c r="FQ110" s="55"/>
      <c r="FR110" s="55"/>
      <c r="FS110" s="55"/>
      <c r="FT110" s="55"/>
      <c r="FU110" s="55"/>
      <c r="FV110" s="55"/>
      <c r="FW110" s="55"/>
      <c r="FX110" s="55"/>
      <c r="FY110" s="55"/>
      <c r="FZ110" s="55"/>
      <c r="GA110" s="55"/>
      <c r="GB110" s="55"/>
      <c r="GC110" s="55"/>
      <c r="GD110" s="55"/>
      <c r="GE110" s="55"/>
      <c r="GF110" s="55"/>
      <c r="GG110" s="55"/>
      <c r="GH110" s="55"/>
      <c r="GI110" s="55"/>
      <c r="GJ110" s="55"/>
      <c r="GK110" s="55"/>
      <c r="GL110" s="55"/>
      <c r="GM110" s="55"/>
      <c r="GN110" s="55"/>
      <c r="GO110" s="55"/>
      <c r="GP110" s="55"/>
      <c r="GQ110" s="55"/>
      <c r="GR110" s="55"/>
      <c r="GS110" s="55"/>
      <c r="GT110" s="55"/>
      <c r="GU110" s="55"/>
      <c r="GV110" s="55"/>
      <c r="GW110" s="55"/>
      <c r="GX110" s="55"/>
      <c r="GY110" s="55"/>
      <c r="GZ110" s="55"/>
      <c r="HA110" s="55"/>
      <c r="HB110" s="55"/>
      <c r="HC110" s="55"/>
      <c r="HD110" s="55"/>
      <c r="HE110" s="55"/>
      <c r="HF110" s="55"/>
      <c r="HG110" s="55"/>
      <c r="HH110" s="55"/>
      <c r="HI110" s="55"/>
      <c r="HJ110" s="55"/>
      <c r="HK110" s="55"/>
      <c r="HL110" s="55"/>
      <c r="HM110" s="55"/>
      <c r="HN110" s="55"/>
      <c r="HO110" s="55"/>
      <c r="HP110" s="55"/>
      <c r="HQ110" s="55"/>
      <c r="HR110" s="55"/>
      <c r="HS110" s="55"/>
      <c r="HT110" s="55"/>
      <c r="HU110" s="55"/>
      <c r="HV110" s="55"/>
      <c r="HW110" s="55"/>
      <c r="HX110" s="55"/>
      <c r="HY110" s="55"/>
      <c r="HZ110" s="55"/>
      <c r="IA110" s="55"/>
      <c r="IB110" s="55"/>
      <c r="IC110" s="55"/>
      <c r="ID110" s="55"/>
      <c r="IE110" s="55"/>
      <c r="IF110" s="55"/>
      <c r="IG110" s="55"/>
      <c r="IH110" s="55"/>
      <c r="II110" s="55"/>
      <c r="IJ110" s="55"/>
      <c r="IK110" s="55"/>
      <c r="IL110" s="55"/>
      <c r="IM110" s="55"/>
      <c r="IN110" s="55"/>
      <c r="IO110" s="55"/>
      <c r="IP110" s="55"/>
      <c r="IQ110" s="55"/>
      <c r="IR110" s="55"/>
      <c r="IS110" s="55"/>
      <c r="IT110" s="55"/>
      <c r="IU110" s="55"/>
    </row>
    <row r="111" spans="1:256" x14ac:dyDescent="0.25">
      <c r="A111" s="112" t="s">
        <v>124</v>
      </c>
      <c r="B111" s="113"/>
      <c r="C111" s="113"/>
      <c r="D111" s="113"/>
      <c r="E111" s="113"/>
      <c r="F111" s="113"/>
      <c r="G111" s="113"/>
      <c r="H111" s="11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  <c r="CQ111" s="55"/>
      <c r="CR111" s="55"/>
      <c r="CS111" s="55"/>
      <c r="CT111" s="55"/>
      <c r="CU111" s="55"/>
      <c r="CV111" s="55"/>
      <c r="CW111" s="55"/>
      <c r="CX111" s="55"/>
      <c r="CY111" s="55"/>
      <c r="CZ111" s="55"/>
      <c r="DA111" s="55"/>
      <c r="DB111" s="55"/>
      <c r="DC111" s="55"/>
      <c r="DD111" s="55"/>
      <c r="DE111" s="55"/>
      <c r="DF111" s="55"/>
      <c r="DG111" s="55"/>
      <c r="DH111" s="55"/>
      <c r="DI111" s="55"/>
      <c r="DJ111" s="55"/>
      <c r="DK111" s="55"/>
      <c r="DL111" s="55"/>
      <c r="DM111" s="55"/>
      <c r="DN111" s="55"/>
      <c r="DO111" s="55"/>
      <c r="DP111" s="55"/>
      <c r="DQ111" s="55"/>
      <c r="DR111" s="55"/>
      <c r="DS111" s="55"/>
      <c r="DT111" s="55"/>
      <c r="DU111" s="55"/>
      <c r="DV111" s="55"/>
      <c r="DW111" s="55"/>
      <c r="DX111" s="55"/>
      <c r="DY111" s="55"/>
      <c r="DZ111" s="55"/>
      <c r="EA111" s="55"/>
      <c r="EB111" s="55"/>
      <c r="EC111" s="55"/>
      <c r="ED111" s="55"/>
      <c r="EE111" s="55"/>
      <c r="EF111" s="55"/>
      <c r="EG111" s="55"/>
      <c r="EH111" s="55"/>
      <c r="EI111" s="55"/>
      <c r="EJ111" s="55"/>
      <c r="EK111" s="55"/>
      <c r="EL111" s="55"/>
      <c r="EM111" s="55"/>
      <c r="EN111" s="55"/>
      <c r="EO111" s="55"/>
      <c r="EP111" s="55"/>
      <c r="EQ111" s="55"/>
      <c r="ER111" s="55"/>
      <c r="ES111" s="55"/>
      <c r="ET111" s="55"/>
      <c r="EU111" s="55"/>
      <c r="EV111" s="55"/>
      <c r="EW111" s="55"/>
      <c r="EX111" s="55"/>
      <c r="EY111" s="55"/>
      <c r="EZ111" s="55"/>
      <c r="FA111" s="55"/>
      <c r="FB111" s="55"/>
      <c r="FC111" s="55"/>
      <c r="FD111" s="55"/>
      <c r="FE111" s="55"/>
      <c r="FF111" s="55"/>
      <c r="FG111" s="55"/>
      <c r="FH111" s="55"/>
      <c r="FI111" s="55"/>
      <c r="FJ111" s="55"/>
      <c r="FK111" s="55"/>
      <c r="FL111" s="55"/>
      <c r="FM111" s="55"/>
      <c r="FN111" s="55"/>
      <c r="FO111" s="55"/>
      <c r="FP111" s="55"/>
      <c r="FQ111" s="55"/>
      <c r="FR111" s="55"/>
      <c r="FS111" s="55"/>
      <c r="FT111" s="55"/>
      <c r="FU111" s="55"/>
      <c r="FV111" s="55"/>
      <c r="FW111" s="55"/>
      <c r="FX111" s="55"/>
      <c r="FY111" s="55"/>
      <c r="FZ111" s="55"/>
      <c r="GA111" s="55"/>
      <c r="GB111" s="55"/>
      <c r="GC111" s="55"/>
      <c r="GD111" s="55"/>
      <c r="GE111" s="55"/>
      <c r="GF111" s="55"/>
      <c r="GG111" s="55"/>
      <c r="GH111" s="55"/>
      <c r="GI111" s="55"/>
      <c r="GJ111" s="55"/>
      <c r="GK111" s="55"/>
      <c r="GL111" s="55"/>
      <c r="GM111" s="55"/>
      <c r="GN111" s="55"/>
      <c r="GO111" s="55"/>
      <c r="GP111" s="55"/>
      <c r="GQ111" s="55"/>
      <c r="GR111" s="55"/>
      <c r="GS111" s="55"/>
      <c r="GT111" s="55"/>
      <c r="GU111" s="55"/>
      <c r="GV111" s="55"/>
      <c r="GW111" s="55"/>
      <c r="GX111" s="55"/>
      <c r="GY111" s="55"/>
      <c r="GZ111" s="55"/>
      <c r="HA111" s="55"/>
      <c r="HB111" s="55"/>
      <c r="HC111" s="55"/>
      <c r="HD111" s="55"/>
      <c r="HE111" s="55"/>
      <c r="HF111" s="55"/>
      <c r="HG111" s="55"/>
      <c r="HH111" s="55"/>
      <c r="HI111" s="55"/>
      <c r="HJ111" s="55"/>
      <c r="HK111" s="55"/>
      <c r="HL111" s="55"/>
      <c r="HM111" s="55"/>
      <c r="HN111" s="55"/>
      <c r="HO111" s="55"/>
      <c r="HP111" s="55"/>
      <c r="HQ111" s="55"/>
      <c r="HR111" s="55"/>
      <c r="HS111" s="55"/>
      <c r="HT111" s="55"/>
      <c r="HU111" s="55"/>
      <c r="HV111" s="55"/>
      <c r="HW111" s="55"/>
      <c r="HX111" s="55"/>
      <c r="HY111" s="55"/>
      <c r="HZ111" s="55"/>
      <c r="IA111" s="55"/>
      <c r="IB111" s="55"/>
      <c r="IC111" s="55"/>
      <c r="ID111" s="55"/>
      <c r="IE111" s="55"/>
      <c r="IF111" s="55"/>
      <c r="IG111" s="55"/>
      <c r="IH111" s="55"/>
      <c r="II111" s="55"/>
      <c r="IJ111" s="55"/>
      <c r="IK111" s="55"/>
      <c r="IL111" s="55"/>
      <c r="IM111" s="55"/>
      <c r="IN111" s="55"/>
      <c r="IO111" s="55"/>
      <c r="IP111" s="55"/>
      <c r="IQ111" s="55"/>
      <c r="IR111" s="55"/>
      <c r="IS111" s="55"/>
      <c r="IT111" s="55"/>
      <c r="IU111" s="55"/>
    </row>
    <row r="112" spans="1:256" x14ac:dyDescent="0.2">
      <c r="A112" s="60" t="s">
        <v>94</v>
      </c>
      <c r="B112" s="8">
        <v>90</v>
      </c>
      <c r="C112" s="9">
        <v>21.2</v>
      </c>
      <c r="D112" s="9">
        <v>11.43</v>
      </c>
      <c r="E112" s="9">
        <v>5.3</v>
      </c>
      <c r="F112" s="9">
        <v>220.3</v>
      </c>
      <c r="G112" s="69" t="s">
        <v>95</v>
      </c>
      <c r="H112" s="35" t="s">
        <v>96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  <c r="II112" s="6"/>
      <c r="IJ112" s="6"/>
      <c r="IK112" s="6"/>
      <c r="IL112" s="6"/>
      <c r="IM112" s="6"/>
      <c r="IN112" s="6"/>
      <c r="IO112" s="6"/>
      <c r="IP112" s="6"/>
      <c r="IQ112" s="6"/>
      <c r="IR112" s="6"/>
      <c r="IS112" s="6"/>
      <c r="IT112" s="6"/>
      <c r="IU112" s="6"/>
      <c r="IV112" s="6"/>
    </row>
    <row r="113" spans="1:256" s="98" customFormat="1" ht="11.25" x14ac:dyDescent="0.2">
      <c r="A113" s="95" t="s">
        <v>27</v>
      </c>
      <c r="B113" s="96">
        <f>SUM(B112:B112)</f>
        <v>90</v>
      </c>
      <c r="C113" s="96">
        <f>SUM(C112:C112)</f>
        <v>21.2</v>
      </c>
      <c r="D113" s="96">
        <f>SUM(D112:D112)</f>
        <v>11.43</v>
      </c>
      <c r="E113" s="96">
        <f>SUM(E112:E112)</f>
        <v>5.3</v>
      </c>
      <c r="F113" s="96">
        <f>SUM(F112:F112)</f>
        <v>220.3</v>
      </c>
      <c r="G113" s="96"/>
      <c r="H113" s="97"/>
    </row>
    <row r="114" spans="1:256" s="98" customFormat="1" ht="11.25" x14ac:dyDescent="0.2">
      <c r="A114" s="95" t="s">
        <v>125</v>
      </c>
      <c r="B114" s="96">
        <f>SUM(B110,B113)</f>
        <v>612</v>
      </c>
      <c r="C114" s="96">
        <f>SUM(C110,C113)</f>
        <v>30.45</v>
      </c>
      <c r="D114" s="96">
        <f>SUM(D110,D113)</f>
        <v>20.259999999999998</v>
      </c>
      <c r="E114" s="96">
        <f>SUM(E110,E113)</f>
        <v>71.28</v>
      </c>
      <c r="F114" s="96">
        <f>SUM(F110,F113)</f>
        <v>605.40000000000009</v>
      </c>
      <c r="G114" s="96"/>
      <c r="H114" s="97"/>
    </row>
    <row r="115" spans="1:256" x14ac:dyDescent="0.25">
      <c r="A115" s="117" t="s">
        <v>53</v>
      </c>
      <c r="B115" s="118"/>
      <c r="C115" s="118"/>
      <c r="D115" s="118"/>
      <c r="E115" s="118"/>
      <c r="F115" s="118"/>
      <c r="G115" s="118"/>
      <c r="H115" s="119"/>
    </row>
    <row r="116" spans="1:256" ht="11.25" customHeight="1" x14ac:dyDescent="0.25">
      <c r="A116" s="83" t="s">
        <v>118</v>
      </c>
      <c r="B116" s="84" t="s">
        <v>4</v>
      </c>
      <c r="C116" s="85" t="s">
        <v>119</v>
      </c>
      <c r="D116" s="85" t="s">
        <v>120</v>
      </c>
      <c r="E116" s="85" t="s">
        <v>121</v>
      </c>
      <c r="F116" s="85" t="s">
        <v>8</v>
      </c>
      <c r="G116" s="86" t="s">
        <v>9</v>
      </c>
      <c r="H116" s="83" t="s">
        <v>122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  <c r="BD116" s="87"/>
      <c r="BE116" s="87"/>
      <c r="BF116" s="87"/>
      <c r="BG116" s="87"/>
      <c r="BH116" s="87"/>
      <c r="BI116" s="87"/>
      <c r="BJ116" s="87"/>
      <c r="BK116" s="87"/>
      <c r="BL116" s="87"/>
      <c r="BM116" s="87"/>
      <c r="BN116" s="87"/>
      <c r="BO116" s="87"/>
      <c r="BP116" s="87"/>
      <c r="BQ116" s="87"/>
      <c r="BR116" s="87"/>
      <c r="BS116" s="87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87"/>
      <c r="CH116" s="87"/>
      <c r="CI116" s="87"/>
      <c r="CJ116" s="87"/>
      <c r="CK116" s="87"/>
      <c r="CL116" s="87"/>
      <c r="CM116" s="87"/>
      <c r="CN116" s="87"/>
      <c r="CO116" s="87"/>
      <c r="CP116" s="87"/>
      <c r="CQ116" s="87"/>
      <c r="CR116" s="87"/>
      <c r="CS116" s="87"/>
      <c r="CT116" s="87"/>
      <c r="CU116" s="87"/>
      <c r="CV116" s="87"/>
      <c r="CW116" s="87"/>
      <c r="CX116" s="87"/>
      <c r="CY116" s="87"/>
      <c r="CZ116" s="87"/>
      <c r="DA116" s="87"/>
      <c r="DB116" s="87"/>
      <c r="DC116" s="87"/>
      <c r="DD116" s="87"/>
      <c r="DE116" s="87"/>
      <c r="DF116" s="87"/>
      <c r="DG116" s="87"/>
      <c r="DH116" s="87"/>
      <c r="DI116" s="87"/>
      <c r="DJ116" s="87"/>
      <c r="DK116" s="87"/>
      <c r="DL116" s="87"/>
      <c r="DM116" s="87"/>
      <c r="DN116" s="87"/>
      <c r="DO116" s="87"/>
      <c r="DP116" s="87"/>
      <c r="DQ116" s="87"/>
      <c r="DR116" s="87"/>
      <c r="DS116" s="87"/>
      <c r="DT116" s="87"/>
      <c r="DU116" s="87"/>
      <c r="DV116" s="87"/>
      <c r="DW116" s="87"/>
      <c r="DX116" s="87"/>
      <c r="DY116" s="87"/>
      <c r="DZ116" s="87"/>
      <c r="EA116" s="87"/>
      <c r="EB116" s="87"/>
      <c r="EC116" s="87"/>
      <c r="ED116" s="87"/>
      <c r="EE116" s="87"/>
      <c r="EF116" s="87"/>
      <c r="EG116" s="87"/>
      <c r="EH116" s="87"/>
      <c r="EI116" s="87"/>
      <c r="EJ116" s="87"/>
      <c r="EK116" s="87"/>
      <c r="EL116" s="87"/>
      <c r="EM116" s="87"/>
      <c r="EN116" s="87"/>
      <c r="EO116" s="87"/>
      <c r="EP116" s="87"/>
      <c r="EQ116" s="87"/>
      <c r="ER116" s="87"/>
      <c r="ES116" s="87"/>
      <c r="ET116" s="87"/>
      <c r="EU116" s="87"/>
      <c r="EV116" s="87"/>
      <c r="EW116" s="87"/>
      <c r="EX116" s="87"/>
      <c r="EY116" s="87"/>
      <c r="EZ116" s="87"/>
      <c r="FA116" s="87"/>
      <c r="FB116" s="87"/>
      <c r="FC116" s="87"/>
      <c r="FD116" s="87"/>
      <c r="FE116" s="87"/>
      <c r="FF116" s="87"/>
      <c r="FG116" s="87"/>
      <c r="FH116" s="87"/>
      <c r="FI116" s="87"/>
      <c r="FJ116" s="87"/>
      <c r="FK116" s="87"/>
      <c r="FL116" s="87"/>
      <c r="FM116" s="87"/>
      <c r="FN116" s="87"/>
      <c r="FO116" s="87"/>
      <c r="FP116" s="87"/>
      <c r="FQ116" s="87"/>
      <c r="FR116" s="87"/>
      <c r="FS116" s="87"/>
      <c r="FT116" s="87"/>
      <c r="FU116" s="87"/>
      <c r="FV116" s="87"/>
      <c r="FW116" s="87"/>
      <c r="FX116" s="87"/>
      <c r="FY116" s="87"/>
      <c r="FZ116" s="87"/>
      <c r="GA116" s="87"/>
      <c r="GB116" s="87"/>
      <c r="GC116" s="87"/>
      <c r="GD116" s="87"/>
      <c r="GE116" s="87"/>
      <c r="GF116" s="87"/>
      <c r="GG116" s="87"/>
      <c r="GH116" s="87"/>
      <c r="GI116" s="87"/>
      <c r="GJ116" s="87"/>
      <c r="GK116" s="87"/>
      <c r="GL116" s="87"/>
      <c r="GM116" s="87"/>
      <c r="GN116" s="87"/>
      <c r="GO116" s="87"/>
      <c r="GP116" s="87"/>
      <c r="GQ116" s="87"/>
      <c r="GR116" s="87"/>
      <c r="GS116" s="87"/>
      <c r="GT116" s="87"/>
      <c r="GU116" s="87"/>
      <c r="GV116" s="87"/>
      <c r="GW116" s="87"/>
      <c r="GX116" s="87"/>
      <c r="GY116" s="87"/>
      <c r="GZ116" s="87"/>
      <c r="HA116" s="87"/>
      <c r="HB116" s="87"/>
      <c r="HC116" s="87"/>
      <c r="HD116" s="87"/>
      <c r="HE116" s="87"/>
      <c r="HF116" s="87"/>
      <c r="HG116" s="87"/>
      <c r="HH116" s="87"/>
      <c r="HI116" s="87"/>
      <c r="HJ116" s="87"/>
      <c r="HK116" s="87"/>
      <c r="HL116" s="87"/>
      <c r="HM116" s="87"/>
      <c r="HN116" s="87"/>
      <c r="HO116" s="87"/>
      <c r="HP116" s="87"/>
      <c r="HQ116" s="87"/>
      <c r="HR116" s="87"/>
      <c r="HS116" s="87"/>
      <c r="HT116" s="87"/>
      <c r="HU116" s="87"/>
      <c r="HV116" s="87"/>
      <c r="HW116" s="87"/>
      <c r="HX116" s="87"/>
      <c r="HY116" s="87"/>
      <c r="HZ116" s="87"/>
      <c r="IA116" s="87"/>
      <c r="IB116" s="87"/>
      <c r="IC116" s="87"/>
      <c r="ID116" s="87"/>
      <c r="IE116" s="87"/>
      <c r="IF116" s="87"/>
      <c r="IG116" s="87"/>
      <c r="IH116" s="87"/>
      <c r="II116" s="87"/>
      <c r="IJ116" s="87"/>
      <c r="IK116" s="87"/>
      <c r="IL116" s="87"/>
      <c r="IM116" s="87"/>
      <c r="IN116" s="87"/>
      <c r="IO116" s="87"/>
      <c r="IP116" s="87"/>
      <c r="IQ116" s="87"/>
      <c r="IR116" s="87"/>
      <c r="IS116" s="87"/>
      <c r="IT116" s="87"/>
      <c r="IU116" s="87"/>
    </row>
    <row r="117" spans="1:256" x14ac:dyDescent="0.25">
      <c r="A117" s="112" t="s">
        <v>123</v>
      </c>
      <c r="B117" s="113"/>
      <c r="C117" s="114"/>
      <c r="D117" s="114"/>
      <c r="E117" s="114"/>
      <c r="F117" s="114"/>
      <c r="G117" s="113"/>
      <c r="H117" s="115"/>
    </row>
    <row r="118" spans="1:256" ht="12.75" customHeight="1" x14ac:dyDescent="0.2">
      <c r="A118" s="31" t="s">
        <v>29</v>
      </c>
      <c r="B118" s="33">
        <v>70</v>
      </c>
      <c r="C118" s="9">
        <v>2.99</v>
      </c>
      <c r="D118" s="9">
        <v>10</v>
      </c>
      <c r="E118" s="9">
        <v>2.15</v>
      </c>
      <c r="F118" s="9">
        <v>110.46</v>
      </c>
      <c r="G118" s="99" t="s">
        <v>30</v>
      </c>
      <c r="H118" s="35" t="s">
        <v>31</v>
      </c>
    </row>
    <row r="119" spans="1:256" x14ac:dyDescent="0.25">
      <c r="A119" s="7" t="s">
        <v>60</v>
      </c>
      <c r="B119" s="92">
        <v>180</v>
      </c>
      <c r="C119" s="92">
        <v>10.32</v>
      </c>
      <c r="D119" s="92">
        <v>7.31</v>
      </c>
      <c r="E119" s="92">
        <v>46.37</v>
      </c>
      <c r="F119" s="92">
        <v>292.5</v>
      </c>
      <c r="G119" s="91" t="s">
        <v>61</v>
      </c>
      <c r="H119" s="101" t="s">
        <v>62</v>
      </c>
    </row>
    <row r="120" spans="1:256" x14ac:dyDescent="0.2">
      <c r="A120" s="7" t="s">
        <v>142</v>
      </c>
      <c r="B120" s="106">
        <v>50</v>
      </c>
      <c r="C120" s="41">
        <v>3.72</v>
      </c>
      <c r="D120" s="41">
        <v>4.03</v>
      </c>
      <c r="E120" s="41">
        <v>29.98</v>
      </c>
      <c r="F120" s="41">
        <v>173.55</v>
      </c>
      <c r="G120" s="91" t="s">
        <v>143</v>
      </c>
      <c r="H120" s="35" t="s">
        <v>144</v>
      </c>
    </row>
    <row r="121" spans="1:256" x14ac:dyDescent="0.25">
      <c r="A121" s="90" t="s">
        <v>21</v>
      </c>
      <c r="B121" s="91">
        <v>222</v>
      </c>
      <c r="C121" s="92">
        <v>0.13</v>
      </c>
      <c r="D121" s="92">
        <v>0.02</v>
      </c>
      <c r="E121" s="92">
        <v>15.2</v>
      </c>
      <c r="F121" s="92">
        <v>62</v>
      </c>
      <c r="G121" s="91" t="s">
        <v>22</v>
      </c>
      <c r="H121" s="7" t="s">
        <v>23</v>
      </c>
    </row>
    <row r="122" spans="1:256" x14ac:dyDescent="0.25">
      <c r="A122" s="25" t="s">
        <v>41</v>
      </c>
      <c r="B122" s="93">
        <v>20</v>
      </c>
      <c r="C122" s="94">
        <v>1.3</v>
      </c>
      <c r="D122" s="94">
        <v>0.2</v>
      </c>
      <c r="E122" s="94">
        <v>8.6</v>
      </c>
      <c r="F122" s="94">
        <v>43</v>
      </c>
      <c r="G122" s="71" t="s">
        <v>25</v>
      </c>
      <c r="H122" s="18" t="s">
        <v>42</v>
      </c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88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  <c r="AO122" s="88"/>
      <c r="AP122" s="88"/>
      <c r="AQ122" s="88"/>
      <c r="AR122" s="88"/>
      <c r="AS122" s="88"/>
      <c r="AT122" s="88"/>
      <c r="AU122" s="88"/>
      <c r="AV122" s="88"/>
      <c r="AW122" s="88"/>
      <c r="AX122" s="88"/>
      <c r="AY122" s="88"/>
      <c r="AZ122" s="88"/>
      <c r="BA122" s="88"/>
      <c r="BB122" s="88"/>
      <c r="BC122" s="88"/>
      <c r="BD122" s="88"/>
      <c r="BE122" s="88"/>
      <c r="BF122" s="88"/>
      <c r="BG122" s="88"/>
      <c r="BH122" s="88"/>
      <c r="BI122" s="88"/>
      <c r="BJ122" s="88"/>
      <c r="BK122" s="88"/>
      <c r="BL122" s="88"/>
      <c r="BM122" s="88"/>
      <c r="BN122" s="88"/>
      <c r="BO122" s="88"/>
      <c r="BP122" s="88"/>
      <c r="BQ122" s="88"/>
      <c r="BR122" s="88"/>
      <c r="BS122" s="88"/>
      <c r="BT122" s="88"/>
      <c r="BU122" s="88"/>
      <c r="BV122" s="88"/>
      <c r="BW122" s="88"/>
      <c r="BX122" s="88"/>
      <c r="BY122" s="88"/>
      <c r="BZ122" s="88"/>
      <c r="CA122" s="88"/>
      <c r="CB122" s="88"/>
      <c r="CC122" s="88"/>
      <c r="CD122" s="88"/>
      <c r="CE122" s="88"/>
      <c r="CF122" s="88"/>
      <c r="CG122" s="88"/>
      <c r="CH122" s="88"/>
      <c r="CI122" s="88"/>
      <c r="CJ122" s="88"/>
      <c r="CK122" s="88"/>
      <c r="CL122" s="88"/>
      <c r="CM122" s="88"/>
      <c r="CN122" s="88"/>
      <c r="CO122" s="88"/>
      <c r="CP122" s="88"/>
      <c r="CQ122" s="88"/>
      <c r="CR122" s="88"/>
      <c r="CS122" s="88"/>
      <c r="CT122" s="88"/>
      <c r="CU122" s="88"/>
      <c r="CV122" s="88"/>
      <c r="CW122" s="88"/>
      <c r="CX122" s="88"/>
      <c r="CY122" s="88"/>
      <c r="CZ122" s="88"/>
      <c r="DA122" s="88"/>
      <c r="DB122" s="88"/>
      <c r="DC122" s="88"/>
      <c r="DD122" s="88"/>
      <c r="DE122" s="88"/>
      <c r="DF122" s="88"/>
      <c r="DG122" s="88"/>
      <c r="DH122" s="88"/>
      <c r="DI122" s="88"/>
      <c r="DJ122" s="88"/>
      <c r="DK122" s="88"/>
      <c r="DL122" s="88"/>
      <c r="DM122" s="88"/>
      <c r="DN122" s="88"/>
      <c r="DO122" s="88"/>
      <c r="DP122" s="88"/>
      <c r="DQ122" s="88"/>
      <c r="DR122" s="88"/>
      <c r="DS122" s="88"/>
      <c r="DT122" s="88"/>
      <c r="DU122" s="88"/>
      <c r="DV122" s="88"/>
      <c r="DW122" s="88"/>
      <c r="DX122" s="88"/>
      <c r="DY122" s="88"/>
      <c r="DZ122" s="88"/>
      <c r="EA122" s="88"/>
      <c r="EB122" s="88"/>
      <c r="EC122" s="88"/>
      <c r="ED122" s="88"/>
      <c r="EE122" s="88"/>
      <c r="EF122" s="88"/>
      <c r="EG122" s="88"/>
      <c r="EH122" s="88"/>
      <c r="EI122" s="88"/>
      <c r="EJ122" s="88"/>
      <c r="EK122" s="88"/>
      <c r="EL122" s="88"/>
      <c r="EM122" s="88"/>
      <c r="EN122" s="88"/>
      <c r="EO122" s="88"/>
      <c r="EP122" s="88"/>
      <c r="EQ122" s="88"/>
      <c r="ER122" s="88"/>
      <c r="ES122" s="88"/>
      <c r="ET122" s="88"/>
      <c r="EU122" s="88"/>
      <c r="EV122" s="88"/>
      <c r="EW122" s="88"/>
      <c r="EX122" s="88"/>
      <c r="EY122" s="88"/>
      <c r="EZ122" s="88"/>
      <c r="FA122" s="88"/>
      <c r="FB122" s="88"/>
      <c r="FC122" s="88"/>
      <c r="FD122" s="88"/>
      <c r="FE122" s="88"/>
      <c r="FF122" s="88"/>
      <c r="FG122" s="88"/>
      <c r="FH122" s="88"/>
      <c r="FI122" s="88"/>
      <c r="FJ122" s="88"/>
      <c r="FK122" s="88"/>
      <c r="FL122" s="88"/>
      <c r="FM122" s="88"/>
      <c r="FN122" s="88"/>
      <c r="FO122" s="88"/>
      <c r="FP122" s="88"/>
      <c r="FQ122" s="88"/>
      <c r="FR122" s="88"/>
      <c r="FS122" s="88"/>
      <c r="FT122" s="88"/>
      <c r="FU122" s="88"/>
      <c r="FV122" s="88"/>
      <c r="FW122" s="88"/>
      <c r="FX122" s="88"/>
      <c r="FY122" s="88"/>
      <c r="FZ122" s="88"/>
      <c r="GA122" s="88"/>
      <c r="GB122" s="88"/>
      <c r="GC122" s="88"/>
      <c r="GD122" s="88"/>
      <c r="GE122" s="88"/>
      <c r="GF122" s="88"/>
      <c r="GG122" s="88"/>
      <c r="GH122" s="88"/>
      <c r="GI122" s="88"/>
      <c r="GJ122" s="88"/>
      <c r="GK122" s="88"/>
      <c r="GL122" s="88"/>
      <c r="GM122" s="88"/>
      <c r="GN122" s="88"/>
      <c r="GO122" s="88"/>
      <c r="GP122" s="88"/>
      <c r="GQ122" s="88"/>
      <c r="GR122" s="88"/>
      <c r="GS122" s="88"/>
      <c r="GT122" s="88"/>
      <c r="GU122" s="88"/>
      <c r="GV122" s="88"/>
      <c r="GW122" s="88"/>
      <c r="GX122" s="88"/>
      <c r="GY122" s="88"/>
      <c r="GZ122" s="88"/>
      <c r="HA122" s="88"/>
      <c r="HB122" s="88"/>
      <c r="HC122" s="88"/>
      <c r="HD122" s="88"/>
      <c r="HE122" s="88"/>
      <c r="HF122" s="88"/>
      <c r="HG122" s="88"/>
      <c r="HH122" s="88"/>
      <c r="HI122" s="88"/>
      <c r="HJ122" s="88"/>
      <c r="HK122" s="88"/>
      <c r="HL122" s="88"/>
      <c r="HM122" s="88"/>
      <c r="HN122" s="88"/>
      <c r="HO122" s="88"/>
      <c r="HP122" s="88"/>
      <c r="HQ122" s="88"/>
      <c r="HR122" s="88"/>
      <c r="HS122" s="88"/>
      <c r="HT122" s="88"/>
      <c r="HU122" s="88"/>
      <c r="HV122" s="88"/>
      <c r="HW122" s="88"/>
      <c r="HX122" s="88"/>
      <c r="HY122" s="88"/>
      <c r="HZ122" s="88"/>
      <c r="IA122" s="88"/>
      <c r="IB122" s="88"/>
      <c r="IC122" s="88"/>
      <c r="ID122" s="88"/>
      <c r="IE122" s="88"/>
      <c r="IF122" s="88"/>
      <c r="IG122" s="88"/>
      <c r="IH122" s="88"/>
      <c r="II122" s="88"/>
      <c r="IJ122" s="88"/>
      <c r="IK122" s="88"/>
      <c r="IL122" s="88"/>
      <c r="IM122" s="88"/>
      <c r="IN122" s="88"/>
      <c r="IO122" s="88"/>
      <c r="IP122" s="88"/>
      <c r="IQ122" s="88"/>
      <c r="IR122" s="88"/>
      <c r="IS122" s="88"/>
      <c r="IT122" s="88"/>
      <c r="IU122" s="88"/>
    </row>
    <row r="123" spans="1:256" x14ac:dyDescent="0.25">
      <c r="A123" s="28" t="s">
        <v>27</v>
      </c>
      <c r="B123" s="2">
        <f>SUM(B118:B122)</f>
        <v>542</v>
      </c>
      <c r="C123" s="72">
        <f>SUM(C118:C122)</f>
        <v>18.46</v>
      </c>
      <c r="D123" s="72">
        <f>SUM(D118:D122)</f>
        <v>21.56</v>
      </c>
      <c r="E123" s="72">
        <f>SUM(E118:E122)</f>
        <v>102.3</v>
      </c>
      <c r="F123" s="72">
        <f>SUM(F118:F122)</f>
        <v>681.51</v>
      </c>
      <c r="G123" s="72"/>
      <c r="H123" s="72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</row>
    <row r="124" spans="1:256" x14ac:dyDescent="0.25">
      <c r="A124" s="112" t="s">
        <v>124</v>
      </c>
      <c r="B124" s="113"/>
      <c r="C124" s="113"/>
      <c r="D124" s="113"/>
      <c r="E124" s="113"/>
      <c r="F124" s="113"/>
      <c r="G124" s="113"/>
      <c r="H124" s="11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  <c r="AS124" s="55"/>
      <c r="AT124" s="55"/>
      <c r="AU124" s="55"/>
      <c r="AV124" s="55"/>
      <c r="AW124" s="55"/>
      <c r="AX124" s="55"/>
      <c r="AY124" s="55"/>
      <c r="AZ124" s="55"/>
      <c r="BA124" s="55"/>
      <c r="BB124" s="55"/>
      <c r="BC124" s="55"/>
      <c r="BD124" s="55"/>
      <c r="BE124" s="55"/>
      <c r="BF124" s="55"/>
      <c r="BG124" s="55"/>
      <c r="BH124" s="55"/>
      <c r="BI124" s="55"/>
      <c r="BJ124" s="55"/>
      <c r="BK124" s="55"/>
      <c r="BL124" s="55"/>
      <c r="BM124" s="55"/>
      <c r="BN124" s="55"/>
      <c r="BO124" s="55"/>
      <c r="BP124" s="55"/>
      <c r="BQ124" s="55"/>
      <c r="BR124" s="55"/>
      <c r="BS124" s="55"/>
      <c r="BT124" s="55"/>
      <c r="BU124" s="55"/>
      <c r="BV124" s="55"/>
      <c r="BW124" s="55"/>
      <c r="BX124" s="55"/>
      <c r="BY124" s="55"/>
      <c r="BZ124" s="55"/>
      <c r="CA124" s="55"/>
      <c r="CB124" s="55"/>
      <c r="CC124" s="55"/>
      <c r="CD124" s="55"/>
      <c r="CE124" s="55"/>
      <c r="CF124" s="55"/>
      <c r="CG124" s="55"/>
      <c r="CH124" s="55"/>
      <c r="CI124" s="55"/>
      <c r="CJ124" s="55"/>
      <c r="CK124" s="55"/>
      <c r="CL124" s="55"/>
      <c r="CM124" s="55"/>
      <c r="CN124" s="55"/>
      <c r="CO124" s="55"/>
      <c r="CP124" s="55"/>
      <c r="CQ124" s="55"/>
      <c r="CR124" s="55"/>
      <c r="CS124" s="55"/>
      <c r="CT124" s="55"/>
      <c r="CU124" s="55"/>
      <c r="CV124" s="55"/>
      <c r="CW124" s="55"/>
      <c r="CX124" s="55"/>
      <c r="CY124" s="55"/>
      <c r="CZ124" s="55"/>
      <c r="DA124" s="55"/>
      <c r="DB124" s="55"/>
      <c r="DC124" s="55"/>
      <c r="DD124" s="55"/>
      <c r="DE124" s="55"/>
      <c r="DF124" s="55"/>
      <c r="DG124" s="55"/>
      <c r="DH124" s="55"/>
      <c r="DI124" s="55"/>
      <c r="DJ124" s="55"/>
      <c r="DK124" s="55"/>
      <c r="DL124" s="55"/>
      <c r="DM124" s="55"/>
      <c r="DN124" s="55"/>
      <c r="DO124" s="55"/>
      <c r="DP124" s="55"/>
      <c r="DQ124" s="55"/>
      <c r="DR124" s="55"/>
      <c r="DS124" s="55"/>
      <c r="DT124" s="55"/>
      <c r="DU124" s="55"/>
      <c r="DV124" s="55"/>
      <c r="DW124" s="55"/>
      <c r="DX124" s="55"/>
      <c r="DY124" s="55"/>
      <c r="DZ124" s="55"/>
      <c r="EA124" s="55"/>
      <c r="EB124" s="55"/>
      <c r="EC124" s="55"/>
      <c r="ED124" s="55"/>
      <c r="EE124" s="55"/>
      <c r="EF124" s="55"/>
      <c r="EG124" s="55"/>
      <c r="EH124" s="55"/>
      <c r="EI124" s="55"/>
      <c r="EJ124" s="55"/>
      <c r="EK124" s="55"/>
      <c r="EL124" s="55"/>
      <c r="EM124" s="55"/>
      <c r="EN124" s="55"/>
      <c r="EO124" s="55"/>
      <c r="EP124" s="55"/>
      <c r="EQ124" s="55"/>
      <c r="ER124" s="55"/>
      <c r="ES124" s="55"/>
      <c r="ET124" s="55"/>
      <c r="EU124" s="55"/>
      <c r="EV124" s="55"/>
      <c r="EW124" s="55"/>
      <c r="EX124" s="55"/>
      <c r="EY124" s="55"/>
      <c r="EZ124" s="55"/>
      <c r="FA124" s="55"/>
      <c r="FB124" s="55"/>
      <c r="FC124" s="55"/>
      <c r="FD124" s="55"/>
      <c r="FE124" s="55"/>
      <c r="FF124" s="55"/>
      <c r="FG124" s="55"/>
      <c r="FH124" s="55"/>
      <c r="FI124" s="55"/>
      <c r="FJ124" s="55"/>
      <c r="FK124" s="55"/>
      <c r="FL124" s="55"/>
      <c r="FM124" s="55"/>
      <c r="FN124" s="55"/>
      <c r="FO124" s="55"/>
      <c r="FP124" s="55"/>
      <c r="FQ124" s="55"/>
      <c r="FR124" s="55"/>
      <c r="FS124" s="55"/>
      <c r="FT124" s="55"/>
      <c r="FU124" s="55"/>
      <c r="FV124" s="55"/>
      <c r="FW124" s="55"/>
      <c r="FX124" s="55"/>
      <c r="FY124" s="55"/>
      <c r="FZ124" s="55"/>
      <c r="GA124" s="55"/>
      <c r="GB124" s="55"/>
      <c r="GC124" s="55"/>
      <c r="GD124" s="55"/>
      <c r="GE124" s="55"/>
      <c r="GF124" s="55"/>
      <c r="GG124" s="55"/>
      <c r="GH124" s="55"/>
      <c r="GI124" s="55"/>
      <c r="GJ124" s="55"/>
      <c r="GK124" s="55"/>
      <c r="GL124" s="55"/>
      <c r="GM124" s="55"/>
      <c r="GN124" s="55"/>
      <c r="GO124" s="55"/>
      <c r="GP124" s="55"/>
      <c r="GQ124" s="55"/>
      <c r="GR124" s="55"/>
      <c r="GS124" s="55"/>
      <c r="GT124" s="55"/>
      <c r="GU124" s="55"/>
      <c r="GV124" s="55"/>
      <c r="GW124" s="55"/>
      <c r="GX124" s="55"/>
      <c r="GY124" s="55"/>
      <c r="GZ124" s="55"/>
      <c r="HA124" s="55"/>
      <c r="HB124" s="55"/>
      <c r="HC124" s="55"/>
      <c r="HD124" s="55"/>
      <c r="HE124" s="55"/>
      <c r="HF124" s="55"/>
      <c r="HG124" s="55"/>
      <c r="HH124" s="55"/>
      <c r="HI124" s="55"/>
      <c r="HJ124" s="55"/>
      <c r="HK124" s="55"/>
      <c r="HL124" s="55"/>
      <c r="HM124" s="55"/>
      <c r="HN124" s="55"/>
      <c r="HO124" s="55"/>
      <c r="HP124" s="55"/>
      <c r="HQ124" s="55"/>
      <c r="HR124" s="55"/>
      <c r="HS124" s="55"/>
      <c r="HT124" s="55"/>
      <c r="HU124" s="55"/>
      <c r="HV124" s="55"/>
      <c r="HW124" s="55"/>
      <c r="HX124" s="55"/>
      <c r="HY124" s="55"/>
      <c r="HZ124" s="55"/>
      <c r="IA124" s="55"/>
      <c r="IB124" s="55"/>
      <c r="IC124" s="55"/>
      <c r="ID124" s="55"/>
      <c r="IE124" s="55"/>
      <c r="IF124" s="55"/>
      <c r="IG124" s="55"/>
      <c r="IH124" s="55"/>
      <c r="II124" s="55"/>
      <c r="IJ124" s="55"/>
      <c r="IK124" s="55"/>
      <c r="IL124" s="55"/>
      <c r="IM124" s="55"/>
      <c r="IN124" s="55"/>
      <c r="IO124" s="55"/>
      <c r="IP124" s="55"/>
      <c r="IQ124" s="55"/>
      <c r="IR124" s="55"/>
      <c r="IS124" s="55"/>
      <c r="IT124" s="55"/>
      <c r="IU124" s="55"/>
    </row>
    <row r="125" spans="1:256" x14ac:dyDescent="0.2">
      <c r="A125" s="70" t="s">
        <v>100</v>
      </c>
      <c r="B125" s="49">
        <v>100</v>
      </c>
      <c r="C125" s="41">
        <v>14.1</v>
      </c>
      <c r="D125" s="41">
        <v>15.3</v>
      </c>
      <c r="E125" s="41">
        <v>3.2</v>
      </c>
      <c r="F125" s="41">
        <v>205.9</v>
      </c>
      <c r="G125" s="71" t="s">
        <v>101</v>
      </c>
      <c r="H125" s="27" t="s">
        <v>102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  <c r="IV125" s="6"/>
    </row>
    <row r="126" spans="1:256" s="98" customFormat="1" ht="11.25" x14ac:dyDescent="0.2">
      <c r="A126" s="95" t="s">
        <v>27</v>
      </c>
      <c r="B126" s="96">
        <f>SUM(B125:B125)</f>
        <v>100</v>
      </c>
      <c r="C126" s="96">
        <f>SUM(C125:C125)</f>
        <v>14.1</v>
      </c>
      <c r="D126" s="96">
        <f>SUM(D125:D125)</f>
        <v>15.3</v>
      </c>
      <c r="E126" s="96">
        <f>SUM(E125:E125)</f>
        <v>3.2</v>
      </c>
      <c r="F126" s="96">
        <f>SUM(F125:F125)</f>
        <v>205.9</v>
      </c>
      <c r="G126" s="96"/>
      <c r="H126" s="97"/>
    </row>
    <row r="127" spans="1:256" s="98" customFormat="1" ht="11.25" x14ac:dyDescent="0.2">
      <c r="A127" s="95" t="s">
        <v>125</v>
      </c>
      <c r="B127" s="96">
        <f>SUM(B123,B126)</f>
        <v>642</v>
      </c>
      <c r="C127" s="96">
        <f>SUM(C123,C126)</f>
        <v>32.56</v>
      </c>
      <c r="D127" s="96">
        <f>SUM(D123,D126)</f>
        <v>36.86</v>
      </c>
      <c r="E127" s="96">
        <f>SUM(E123,E126)</f>
        <v>105.5</v>
      </c>
      <c r="F127" s="96">
        <f>SUM(F123,F126)</f>
        <v>887.41</v>
      </c>
      <c r="G127" s="96"/>
      <c r="H127" s="97"/>
    </row>
    <row r="128" spans="1:256" x14ac:dyDescent="0.25">
      <c r="A128" s="121" t="s">
        <v>66</v>
      </c>
      <c r="B128" s="121"/>
      <c r="C128" s="121"/>
      <c r="D128" s="121"/>
      <c r="E128" s="121"/>
      <c r="F128" s="121"/>
      <c r="G128" s="121"/>
      <c r="H128" s="121"/>
    </row>
    <row r="129" spans="1:256" ht="10.5" customHeight="1" x14ac:dyDescent="0.25">
      <c r="A129" s="83" t="s">
        <v>118</v>
      </c>
      <c r="B129" s="84" t="s">
        <v>4</v>
      </c>
      <c r="C129" s="85" t="s">
        <v>119</v>
      </c>
      <c r="D129" s="85" t="s">
        <v>120</v>
      </c>
      <c r="E129" s="85" t="s">
        <v>121</v>
      </c>
      <c r="F129" s="85" t="s">
        <v>8</v>
      </c>
      <c r="G129" s="86" t="s">
        <v>9</v>
      </c>
      <c r="H129" s="83" t="s">
        <v>122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  <c r="BD129" s="87"/>
      <c r="BE129" s="87"/>
      <c r="BF129" s="87"/>
      <c r="BG129" s="87"/>
      <c r="BH129" s="87"/>
      <c r="BI129" s="87"/>
      <c r="BJ129" s="87"/>
      <c r="BK129" s="87"/>
      <c r="BL129" s="87"/>
      <c r="BM129" s="87"/>
      <c r="BN129" s="87"/>
      <c r="BO129" s="87"/>
      <c r="BP129" s="87"/>
      <c r="BQ129" s="87"/>
      <c r="BR129" s="87"/>
      <c r="BS129" s="87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87"/>
      <c r="CH129" s="87"/>
      <c r="CI129" s="87"/>
      <c r="CJ129" s="87"/>
      <c r="CK129" s="87"/>
      <c r="CL129" s="87"/>
      <c r="CM129" s="87"/>
      <c r="CN129" s="87"/>
      <c r="CO129" s="87"/>
      <c r="CP129" s="87"/>
      <c r="CQ129" s="87"/>
      <c r="CR129" s="87"/>
      <c r="CS129" s="87"/>
      <c r="CT129" s="87"/>
      <c r="CU129" s="87"/>
      <c r="CV129" s="87"/>
      <c r="CW129" s="87"/>
      <c r="CX129" s="87"/>
      <c r="CY129" s="87"/>
      <c r="CZ129" s="87"/>
      <c r="DA129" s="87"/>
      <c r="DB129" s="87"/>
      <c r="DC129" s="87"/>
      <c r="DD129" s="87"/>
      <c r="DE129" s="87"/>
      <c r="DF129" s="87"/>
      <c r="DG129" s="87"/>
      <c r="DH129" s="87"/>
      <c r="DI129" s="87"/>
      <c r="DJ129" s="87"/>
      <c r="DK129" s="87"/>
      <c r="DL129" s="87"/>
      <c r="DM129" s="87"/>
      <c r="DN129" s="87"/>
      <c r="DO129" s="87"/>
      <c r="DP129" s="87"/>
      <c r="DQ129" s="87"/>
      <c r="DR129" s="87"/>
      <c r="DS129" s="87"/>
      <c r="DT129" s="87"/>
      <c r="DU129" s="87"/>
      <c r="DV129" s="87"/>
      <c r="DW129" s="87"/>
      <c r="DX129" s="87"/>
      <c r="DY129" s="87"/>
      <c r="DZ129" s="87"/>
      <c r="EA129" s="87"/>
      <c r="EB129" s="87"/>
      <c r="EC129" s="87"/>
      <c r="ED129" s="87"/>
      <c r="EE129" s="87"/>
      <c r="EF129" s="87"/>
      <c r="EG129" s="87"/>
      <c r="EH129" s="87"/>
      <c r="EI129" s="87"/>
      <c r="EJ129" s="87"/>
      <c r="EK129" s="87"/>
      <c r="EL129" s="87"/>
      <c r="EM129" s="87"/>
      <c r="EN129" s="87"/>
      <c r="EO129" s="87"/>
      <c r="EP129" s="87"/>
      <c r="EQ129" s="87"/>
      <c r="ER129" s="87"/>
      <c r="ES129" s="87"/>
      <c r="ET129" s="87"/>
      <c r="EU129" s="87"/>
      <c r="EV129" s="87"/>
      <c r="EW129" s="87"/>
      <c r="EX129" s="87"/>
      <c r="EY129" s="87"/>
      <c r="EZ129" s="87"/>
      <c r="FA129" s="87"/>
      <c r="FB129" s="87"/>
      <c r="FC129" s="87"/>
      <c r="FD129" s="87"/>
      <c r="FE129" s="87"/>
      <c r="FF129" s="87"/>
      <c r="FG129" s="87"/>
      <c r="FH129" s="87"/>
      <c r="FI129" s="87"/>
      <c r="FJ129" s="87"/>
      <c r="FK129" s="87"/>
      <c r="FL129" s="87"/>
      <c r="FM129" s="87"/>
      <c r="FN129" s="87"/>
      <c r="FO129" s="87"/>
      <c r="FP129" s="87"/>
      <c r="FQ129" s="87"/>
      <c r="FR129" s="87"/>
      <c r="FS129" s="87"/>
      <c r="FT129" s="87"/>
      <c r="FU129" s="87"/>
      <c r="FV129" s="87"/>
      <c r="FW129" s="87"/>
      <c r="FX129" s="87"/>
      <c r="FY129" s="87"/>
      <c r="FZ129" s="87"/>
      <c r="GA129" s="87"/>
      <c r="GB129" s="87"/>
      <c r="GC129" s="87"/>
      <c r="GD129" s="87"/>
      <c r="GE129" s="87"/>
      <c r="GF129" s="87"/>
      <c r="GG129" s="87"/>
      <c r="GH129" s="87"/>
      <c r="GI129" s="87"/>
      <c r="GJ129" s="87"/>
      <c r="GK129" s="87"/>
      <c r="GL129" s="87"/>
      <c r="GM129" s="87"/>
      <c r="GN129" s="87"/>
      <c r="GO129" s="87"/>
      <c r="GP129" s="87"/>
      <c r="GQ129" s="87"/>
      <c r="GR129" s="87"/>
      <c r="GS129" s="87"/>
      <c r="GT129" s="87"/>
      <c r="GU129" s="87"/>
      <c r="GV129" s="87"/>
      <c r="GW129" s="87"/>
      <c r="GX129" s="87"/>
      <c r="GY129" s="87"/>
      <c r="GZ129" s="87"/>
      <c r="HA129" s="87"/>
      <c r="HB129" s="87"/>
      <c r="HC129" s="87"/>
      <c r="HD129" s="87"/>
      <c r="HE129" s="87"/>
      <c r="HF129" s="87"/>
      <c r="HG129" s="87"/>
      <c r="HH129" s="87"/>
      <c r="HI129" s="87"/>
      <c r="HJ129" s="87"/>
      <c r="HK129" s="87"/>
      <c r="HL129" s="87"/>
      <c r="HM129" s="87"/>
      <c r="HN129" s="87"/>
      <c r="HO129" s="87"/>
      <c r="HP129" s="87"/>
      <c r="HQ129" s="87"/>
      <c r="HR129" s="87"/>
      <c r="HS129" s="87"/>
      <c r="HT129" s="87"/>
      <c r="HU129" s="87"/>
      <c r="HV129" s="87"/>
      <c r="HW129" s="87"/>
      <c r="HX129" s="87"/>
      <c r="HY129" s="87"/>
      <c r="HZ129" s="87"/>
      <c r="IA129" s="87"/>
      <c r="IB129" s="87"/>
      <c r="IC129" s="87"/>
      <c r="ID129" s="87"/>
      <c r="IE129" s="87"/>
      <c r="IF129" s="87"/>
      <c r="IG129" s="87"/>
      <c r="IH129" s="87"/>
      <c r="II129" s="87"/>
      <c r="IJ129" s="87"/>
      <c r="IK129" s="87"/>
      <c r="IL129" s="87"/>
      <c r="IM129" s="87"/>
      <c r="IN129" s="87"/>
      <c r="IO129" s="87"/>
      <c r="IP129" s="87"/>
      <c r="IQ129" s="87"/>
      <c r="IR129" s="87"/>
      <c r="IS129" s="87"/>
      <c r="IT129" s="87"/>
      <c r="IU129" s="87"/>
    </row>
    <row r="130" spans="1:256" x14ac:dyDescent="0.25">
      <c r="A130" s="112" t="s">
        <v>123</v>
      </c>
      <c r="B130" s="113"/>
      <c r="C130" s="114"/>
      <c r="D130" s="114"/>
      <c r="E130" s="114"/>
      <c r="F130" s="114"/>
      <c r="G130" s="113"/>
      <c r="H130" s="115"/>
    </row>
    <row r="131" spans="1:256" ht="24" x14ac:dyDescent="0.25">
      <c r="A131" s="7" t="s">
        <v>103</v>
      </c>
      <c r="B131" s="8">
        <v>100</v>
      </c>
      <c r="C131" s="9">
        <v>1.31</v>
      </c>
      <c r="D131" s="9">
        <v>3.25</v>
      </c>
      <c r="E131" s="9">
        <v>6.47</v>
      </c>
      <c r="F131" s="9">
        <v>60.4</v>
      </c>
      <c r="G131" s="10" t="s">
        <v>104</v>
      </c>
      <c r="H131" s="11" t="s">
        <v>105</v>
      </c>
    </row>
    <row r="132" spans="1:256" x14ac:dyDescent="0.25">
      <c r="A132" s="62" t="s">
        <v>145</v>
      </c>
      <c r="B132" s="8">
        <v>180</v>
      </c>
      <c r="C132" s="41">
        <v>4.38</v>
      </c>
      <c r="D132" s="41">
        <v>6.44</v>
      </c>
      <c r="E132" s="41">
        <v>44.02</v>
      </c>
      <c r="F132" s="41">
        <v>251.64</v>
      </c>
      <c r="G132" s="92" t="s">
        <v>86</v>
      </c>
      <c r="H132" s="68" t="s">
        <v>87</v>
      </c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4"/>
      <c r="AI132" s="64"/>
      <c r="AJ132" s="64"/>
      <c r="AK132" s="64"/>
      <c r="AL132" s="64"/>
      <c r="AM132" s="64"/>
      <c r="AN132" s="64"/>
      <c r="AO132" s="64"/>
      <c r="AP132" s="64"/>
      <c r="AQ132" s="64"/>
      <c r="AR132" s="64"/>
      <c r="AS132" s="64"/>
      <c r="AT132" s="64"/>
      <c r="AU132" s="64"/>
      <c r="AV132" s="64"/>
      <c r="AW132" s="64"/>
      <c r="AX132" s="64"/>
      <c r="AY132" s="64"/>
      <c r="AZ132" s="64"/>
      <c r="BA132" s="64"/>
      <c r="BB132" s="64"/>
      <c r="BC132" s="64"/>
      <c r="BD132" s="64"/>
      <c r="BE132" s="64"/>
      <c r="BF132" s="64"/>
      <c r="BG132" s="64"/>
      <c r="BH132" s="64"/>
      <c r="BI132" s="64"/>
      <c r="BJ132" s="64"/>
      <c r="BK132" s="64"/>
      <c r="BL132" s="64"/>
      <c r="BM132" s="64"/>
      <c r="BN132" s="64"/>
      <c r="BO132" s="64"/>
      <c r="BP132" s="64"/>
      <c r="BQ132" s="64"/>
      <c r="BR132" s="64"/>
      <c r="BS132" s="64"/>
      <c r="BT132" s="64"/>
      <c r="BU132" s="64"/>
      <c r="BV132" s="64"/>
      <c r="BW132" s="64"/>
      <c r="BX132" s="64"/>
      <c r="BY132" s="64"/>
      <c r="BZ132" s="64"/>
      <c r="CA132" s="64"/>
      <c r="CB132" s="64"/>
      <c r="CC132" s="64"/>
      <c r="CD132" s="64"/>
      <c r="CE132" s="64"/>
      <c r="CF132" s="64"/>
      <c r="CG132" s="64"/>
      <c r="CH132" s="64"/>
      <c r="CI132" s="64"/>
      <c r="CJ132" s="64"/>
      <c r="CK132" s="64"/>
      <c r="CL132" s="64"/>
      <c r="CM132" s="64"/>
      <c r="CN132" s="64"/>
      <c r="CO132" s="64"/>
      <c r="CP132" s="64"/>
      <c r="CQ132" s="64"/>
      <c r="CR132" s="64"/>
      <c r="CS132" s="64"/>
      <c r="CT132" s="64"/>
      <c r="CU132" s="64"/>
      <c r="CV132" s="64"/>
      <c r="CW132" s="64"/>
      <c r="CX132" s="64"/>
      <c r="CY132" s="64"/>
      <c r="CZ132" s="64"/>
      <c r="DA132" s="64"/>
      <c r="DB132" s="64"/>
      <c r="DC132" s="64"/>
      <c r="DD132" s="64"/>
      <c r="DE132" s="64"/>
      <c r="DF132" s="64"/>
      <c r="DG132" s="64"/>
      <c r="DH132" s="64"/>
      <c r="DI132" s="64"/>
      <c r="DJ132" s="64"/>
      <c r="DK132" s="64"/>
      <c r="DL132" s="64"/>
      <c r="DM132" s="64"/>
      <c r="DN132" s="64"/>
      <c r="DO132" s="64"/>
      <c r="DP132" s="64"/>
      <c r="DQ132" s="64"/>
      <c r="DR132" s="64"/>
      <c r="DS132" s="64"/>
      <c r="DT132" s="64"/>
      <c r="DU132" s="64"/>
      <c r="DV132" s="64"/>
      <c r="DW132" s="64"/>
      <c r="DX132" s="64"/>
      <c r="DY132" s="64"/>
      <c r="DZ132" s="64"/>
      <c r="EA132" s="64"/>
      <c r="EB132" s="64"/>
      <c r="EC132" s="64"/>
      <c r="ED132" s="64"/>
      <c r="EE132" s="64"/>
      <c r="EF132" s="64"/>
      <c r="EG132" s="64"/>
      <c r="EH132" s="64"/>
      <c r="EI132" s="64"/>
      <c r="EJ132" s="64"/>
      <c r="EK132" s="64"/>
      <c r="EL132" s="64"/>
      <c r="EM132" s="64"/>
      <c r="EN132" s="64"/>
      <c r="EO132" s="64"/>
      <c r="EP132" s="64"/>
      <c r="EQ132" s="64"/>
      <c r="ER132" s="64"/>
      <c r="ES132" s="64"/>
      <c r="ET132" s="64"/>
      <c r="EU132" s="64"/>
      <c r="EV132" s="64"/>
      <c r="EW132" s="64"/>
      <c r="EX132" s="64"/>
      <c r="EY132" s="64"/>
      <c r="EZ132" s="64"/>
      <c r="FA132" s="64"/>
      <c r="FB132" s="64"/>
      <c r="FC132" s="64"/>
      <c r="FD132" s="64"/>
      <c r="FE132" s="64"/>
      <c r="FF132" s="64"/>
      <c r="FG132" s="64"/>
      <c r="FH132" s="64"/>
      <c r="FI132" s="64"/>
      <c r="FJ132" s="64"/>
      <c r="FK132" s="64"/>
      <c r="FL132" s="64"/>
      <c r="FM132" s="64"/>
      <c r="FN132" s="64"/>
      <c r="FO132" s="64"/>
      <c r="FP132" s="64"/>
      <c r="FQ132" s="64"/>
      <c r="FR132" s="64"/>
      <c r="FS132" s="64"/>
      <c r="FT132" s="64"/>
      <c r="FU132" s="64"/>
      <c r="FV132" s="64"/>
      <c r="FW132" s="64"/>
      <c r="FX132" s="64"/>
      <c r="FY132" s="64"/>
      <c r="FZ132" s="64"/>
      <c r="GA132" s="64"/>
      <c r="GB132" s="64"/>
      <c r="GC132" s="64"/>
      <c r="GD132" s="64"/>
      <c r="GE132" s="64"/>
      <c r="GF132" s="64"/>
      <c r="GG132" s="64"/>
      <c r="GH132" s="64"/>
      <c r="GI132" s="64"/>
      <c r="GJ132" s="64"/>
      <c r="GK132" s="64"/>
      <c r="GL132" s="64"/>
      <c r="GM132" s="64"/>
      <c r="GN132" s="64"/>
      <c r="GO132" s="64"/>
      <c r="GP132" s="64"/>
      <c r="GQ132" s="64"/>
      <c r="GR132" s="64"/>
      <c r="GS132" s="64"/>
      <c r="GT132" s="64"/>
      <c r="GU132" s="64"/>
      <c r="GV132" s="64"/>
      <c r="GW132" s="64"/>
      <c r="GX132" s="64"/>
      <c r="GY132" s="64"/>
      <c r="GZ132" s="64"/>
      <c r="HA132" s="64"/>
      <c r="HB132" s="64"/>
      <c r="HC132" s="64"/>
      <c r="HD132" s="64"/>
      <c r="HE132" s="64"/>
      <c r="HF132" s="64"/>
      <c r="HG132" s="64"/>
      <c r="HH132" s="64"/>
      <c r="HI132" s="64"/>
      <c r="HJ132" s="64"/>
      <c r="HK132" s="64"/>
      <c r="HL132" s="64"/>
      <c r="HM132" s="64"/>
      <c r="HN132" s="64"/>
      <c r="HO132" s="64"/>
      <c r="HP132" s="64"/>
      <c r="HQ132" s="64"/>
      <c r="HR132" s="64"/>
      <c r="HS132" s="64"/>
      <c r="HT132" s="64"/>
      <c r="HU132" s="64"/>
      <c r="HV132" s="64"/>
      <c r="HW132" s="64"/>
      <c r="HX132" s="64"/>
      <c r="HY132" s="64"/>
      <c r="HZ132" s="64"/>
      <c r="IA132" s="64"/>
      <c r="IB132" s="64"/>
      <c r="IC132" s="64"/>
      <c r="ID132" s="64"/>
      <c r="IE132" s="64"/>
      <c r="IF132" s="64"/>
      <c r="IG132" s="64"/>
      <c r="IH132" s="64"/>
      <c r="II132" s="64"/>
      <c r="IJ132" s="64"/>
      <c r="IK132" s="64"/>
      <c r="IL132" s="64"/>
      <c r="IM132" s="64"/>
      <c r="IN132" s="64"/>
      <c r="IO132" s="64"/>
      <c r="IP132" s="64"/>
      <c r="IQ132" s="64"/>
      <c r="IR132" s="64"/>
      <c r="IS132" s="64"/>
      <c r="IT132" s="64"/>
      <c r="IU132" s="64"/>
    </row>
    <row r="133" spans="1:256" x14ac:dyDescent="0.2">
      <c r="A133" s="90" t="s">
        <v>97</v>
      </c>
      <c r="B133" s="8">
        <v>50</v>
      </c>
      <c r="C133" s="41">
        <v>3.54</v>
      </c>
      <c r="D133" s="41">
        <v>6.57</v>
      </c>
      <c r="E133" s="41">
        <v>27.87</v>
      </c>
      <c r="F133" s="41">
        <v>185</v>
      </c>
      <c r="G133" s="91" t="s">
        <v>98</v>
      </c>
      <c r="H133" s="35" t="s">
        <v>99</v>
      </c>
    </row>
    <row r="134" spans="1:256" x14ac:dyDescent="0.25">
      <c r="A134" s="90" t="s">
        <v>21</v>
      </c>
      <c r="B134" s="91">
        <v>222</v>
      </c>
      <c r="C134" s="92">
        <v>0.13</v>
      </c>
      <c r="D134" s="92">
        <v>0.02</v>
      </c>
      <c r="E134" s="92">
        <v>15.2</v>
      </c>
      <c r="F134" s="92">
        <v>62</v>
      </c>
      <c r="G134" s="91" t="s">
        <v>22</v>
      </c>
      <c r="H134" s="7" t="s">
        <v>23</v>
      </c>
    </row>
    <row r="135" spans="1:256" x14ac:dyDescent="0.25">
      <c r="A135" s="25" t="s">
        <v>126</v>
      </c>
      <c r="B135" s="26">
        <v>20</v>
      </c>
      <c r="C135" s="41">
        <v>1.6</v>
      </c>
      <c r="D135" s="41">
        <v>0.2</v>
      </c>
      <c r="E135" s="41">
        <v>10.199999999999999</v>
      </c>
      <c r="F135" s="41">
        <v>50</v>
      </c>
      <c r="G135" s="20" t="s">
        <v>25</v>
      </c>
      <c r="H135" s="27" t="s">
        <v>26</v>
      </c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/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/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88"/>
      <c r="BX135" s="88"/>
      <c r="BY135" s="88"/>
      <c r="BZ135" s="88"/>
      <c r="CA135" s="88"/>
      <c r="CB135" s="88"/>
      <c r="CC135" s="88"/>
      <c r="CD135" s="88"/>
      <c r="CE135" s="88"/>
      <c r="CF135" s="88"/>
      <c r="CG135" s="88"/>
      <c r="CH135" s="88"/>
      <c r="CI135" s="88"/>
      <c r="CJ135" s="88"/>
      <c r="CK135" s="88"/>
      <c r="CL135" s="88"/>
      <c r="CM135" s="88"/>
      <c r="CN135" s="88"/>
      <c r="CO135" s="88"/>
      <c r="CP135" s="88"/>
      <c r="CQ135" s="88"/>
      <c r="CR135" s="88"/>
      <c r="CS135" s="88"/>
      <c r="CT135" s="88"/>
      <c r="CU135" s="88"/>
      <c r="CV135" s="88"/>
      <c r="CW135" s="88"/>
      <c r="CX135" s="88"/>
      <c r="CY135" s="88"/>
      <c r="CZ135" s="88"/>
      <c r="DA135" s="88"/>
      <c r="DB135" s="88"/>
      <c r="DC135" s="88"/>
      <c r="DD135" s="88"/>
      <c r="DE135" s="88"/>
      <c r="DF135" s="88"/>
      <c r="DG135" s="88"/>
      <c r="DH135" s="88"/>
      <c r="DI135" s="88"/>
      <c r="DJ135" s="88"/>
      <c r="DK135" s="88"/>
      <c r="DL135" s="88"/>
      <c r="DM135" s="88"/>
      <c r="DN135" s="88"/>
      <c r="DO135" s="88"/>
      <c r="DP135" s="88"/>
      <c r="DQ135" s="88"/>
      <c r="DR135" s="88"/>
      <c r="DS135" s="88"/>
      <c r="DT135" s="88"/>
      <c r="DU135" s="88"/>
      <c r="DV135" s="88"/>
      <c r="DW135" s="88"/>
      <c r="DX135" s="88"/>
      <c r="DY135" s="88"/>
      <c r="DZ135" s="88"/>
      <c r="EA135" s="88"/>
      <c r="EB135" s="88"/>
      <c r="EC135" s="88"/>
      <c r="ED135" s="88"/>
      <c r="EE135" s="88"/>
      <c r="EF135" s="88"/>
      <c r="EG135" s="88"/>
      <c r="EH135" s="88"/>
      <c r="EI135" s="88"/>
      <c r="EJ135" s="88"/>
      <c r="EK135" s="88"/>
      <c r="EL135" s="88"/>
      <c r="EM135" s="88"/>
      <c r="EN135" s="88"/>
      <c r="EO135" s="88"/>
      <c r="EP135" s="88"/>
      <c r="EQ135" s="88"/>
      <c r="ER135" s="88"/>
      <c r="ES135" s="88"/>
      <c r="ET135" s="88"/>
      <c r="EU135" s="88"/>
      <c r="EV135" s="88"/>
      <c r="EW135" s="88"/>
      <c r="EX135" s="88"/>
      <c r="EY135" s="88"/>
      <c r="EZ135" s="88"/>
      <c r="FA135" s="88"/>
      <c r="FB135" s="88"/>
      <c r="FC135" s="88"/>
      <c r="FD135" s="88"/>
      <c r="FE135" s="88"/>
      <c r="FF135" s="88"/>
      <c r="FG135" s="88"/>
      <c r="FH135" s="88"/>
      <c r="FI135" s="88"/>
      <c r="FJ135" s="88"/>
      <c r="FK135" s="88"/>
      <c r="FL135" s="88"/>
      <c r="FM135" s="88"/>
      <c r="FN135" s="88"/>
      <c r="FO135" s="88"/>
      <c r="FP135" s="88"/>
      <c r="FQ135" s="88"/>
      <c r="FR135" s="88"/>
      <c r="FS135" s="88"/>
      <c r="FT135" s="88"/>
      <c r="FU135" s="88"/>
      <c r="FV135" s="88"/>
      <c r="FW135" s="88"/>
      <c r="FX135" s="88"/>
      <c r="FY135" s="88"/>
      <c r="FZ135" s="88"/>
      <c r="GA135" s="88"/>
      <c r="GB135" s="88"/>
      <c r="GC135" s="88"/>
      <c r="GD135" s="88"/>
      <c r="GE135" s="88"/>
      <c r="GF135" s="88"/>
      <c r="GG135" s="88"/>
      <c r="GH135" s="88"/>
      <c r="GI135" s="88"/>
      <c r="GJ135" s="88"/>
      <c r="GK135" s="88"/>
      <c r="GL135" s="88"/>
      <c r="GM135" s="88"/>
      <c r="GN135" s="88"/>
      <c r="GO135" s="88"/>
      <c r="GP135" s="88"/>
      <c r="GQ135" s="88"/>
      <c r="GR135" s="88"/>
      <c r="GS135" s="88"/>
      <c r="GT135" s="88"/>
      <c r="GU135" s="88"/>
      <c r="GV135" s="88"/>
      <c r="GW135" s="88"/>
      <c r="GX135" s="88"/>
      <c r="GY135" s="88"/>
      <c r="GZ135" s="88"/>
      <c r="HA135" s="88"/>
      <c r="HB135" s="88"/>
      <c r="HC135" s="88"/>
      <c r="HD135" s="88"/>
      <c r="HE135" s="88"/>
      <c r="HF135" s="88"/>
      <c r="HG135" s="88"/>
      <c r="HH135" s="88"/>
      <c r="HI135" s="88"/>
      <c r="HJ135" s="88"/>
      <c r="HK135" s="88"/>
      <c r="HL135" s="88"/>
      <c r="HM135" s="88"/>
      <c r="HN135" s="88"/>
      <c r="HO135" s="88"/>
      <c r="HP135" s="88"/>
      <c r="HQ135" s="88"/>
      <c r="HR135" s="88"/>
      <c r="HS135" s="88"/>
      <c r="HT135" s="88"/>
      <c r="HU135" s="88"/>
      <c r="HV135" s="88"/>
      <c r="HW135" s="88"/>
      <c r="HX135" s="88"/>
      <c r="HY135" s="88"/>
      <c r="HZ135" s="88"/>
      <c r="IA135" s="88"/>
      <c r="IB135" s="88"/>
      <c r="IC135" s="88"/>
      <c r="ID135" s="88"/>
      <c r="IE135" s="88"/>
      <c r="IF135" s="88"/>
      <c r="IG135" s="88"/>
      <c r="IH135" s="88"/>
      <c r="II135" s="88"/>
      <c r="IJ135" s="88"/>
      <c r="IK135" s="88"/>
      <c r="IL135" s="88"/>
      <c r="IM135" s="88"/>
      <c r="IN135" s="88"/>
      <c r="IO135" s="88"/>
      <c r="IP135" s="88"/>
      <c r="IQ135" s="88"/>
      <c r="IR135" s="88"/>
      <c r="IS135" s="88"/>
      <c r="IT135" s="88"/>
      <c r="IU135" s="88"/>
    </row>
    <row r="136" spans="1:256" x14ac:dyDescent="0.25">
      <c r="A136" s="28" t="s">
        <v>27</v>
      </c>
      <c r="B136" s="2">
        <f>SUM(B131:B135)</f>
        <v>572</v>
      </c>
      <c r="C136" s="72">
        <f>SUM(C131:C135)</f>
        <v>10.96</v>
      </c>
      <c r="D136" s="72">
        <f>SUM(D131:D135)</f>
        <v>16.48</v>
      </c>
      <c r="E136" s="72">
        <f>SUM(E131:E135)</f>
        <v>103.76</v>
      </c>
      <c r="F136" s="72">
        <f>SUM(F131:F135)</f>
        <v>609.04</v>
      </c>
      <c r="G136" s="72"/>
      <c r="H136" s="72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</row>
    <row r="137" spans="1:256" x14ac:dyDescent="0.25">
      <c r="A137" s="112" t="s">
        <v>124</v>
      </c>
      <c r="B137" s="113"/>
      <c r="C137" s="113"/>
      <c r="D137" s="113"/>
      <c r="E137" s="113"/>
      <c r="F137" s="113"/>
      <c r="G137" s="113"/>
      <c r="H137" s="11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</row>
    <row r="138" spans="1:256" x14ac:dyDescent="0.2">
      <c r="A138" s="7" t="s">
        <v>146</v>
      </c>
      <c r="B138" s="33">
        <v>100</v>
      </c>
      <c r="C138" s="9">
        <v>16.559999999999999</v>
      </c>
      <c r="D138" s="9">
        <v>12.45</v>
      </c>
      <c r="E138" s="9">
        <v>14.64</v>
      </c>
      <c r="F138" s="9">
        <v>238</v>
      </c>
      <c r="G138" s="10" t="s">
        <v>147</v>
      </c>
      <c r="H138" s="62" t="s">
        <v>148</v>
      </c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  <c r="II138" s="6"/>
      <c r="IJ138" s="6"/>
      <c r="IK138" s="6"/>
      <c r="IL138" s="6"/>
      <c r="IM138" s="6"/>
      <c r="IN138" s="6"/>
      <c r="IO138" s="6"/>
      <c r="IP138" s="6"/>
      <c r="IQ138" s="6"/>
      <c r="IR138" s="6"/>
      <c r="IS138" s="6"/>
      <c r="IT138" s="6"/>
      <c r="IU138" s="6"/>
      <c r="IV138" s="6"/>
    </row>
    <row r="139" spans="1:256" s="98" customFormat="1" ht="11.25" x14ac:dyDescent="0.2">
      <c r="A139" s="95" t="s">
        <v>27</v>
      </c>
      <c r="B139" s="96">
        <f>SUM(B138:B138)</f>
        <v>100</v>
      </c>
      <c r="C139" s="96">
        <f>SUM(C138:C138)</f>
        <v>16.559999999999999</v>
      </c>
      <c r="D139" s="96">
        <f>SUM(D138:D138)</f>
        <v>12.45</v>
      </c>
      <c r="E139" s="96">
        <f>SUM(E138:E138)</f>
        <v>14.64</v>
      </c>
      <c r="F139" s="96">
        <f>SUM(F138:F138)</f>
        <v>238</v>
      </c>
      <c r="G139" s="96"/>
      <c r="H139" s="97"/>
    </row>
    <row r="140" spans="1:256" s="98" customFormat="1" ht="11.25" x14ac:dyDescent="0.2">
      <c r="A140" s="95" t="s">
        <v>125</v>
      </c>
      <c r="B140" s="96">
        <f>SUM(B136,B139)</f>
        <v>672</v>
      </c>
      <c r="C140" s="96">
        <f>SUM(C136,C139)</f>
        <v>27.52</v>
      </c>
      <c r="D140" s="96">
        <f>SUM(D136,D139)</f>
        <v>28.93</v>
      </c>
      <c r="E140" s="96">
        <f>SUM(E136,E139)</f>
        <v>118.4</v>
      </c>
      <c r="F140" s="96">
        <f>SUM(F136,F139)</f>
        <v>847.04</v>
      </c>
      <c r="G140" s="96"/>
      <c r="H140" s="97"/>
    </row>
    <row r="141" spans="1:256" x14ac:dyDescent="0.25">
      <c r="A141" s="117" t="s">
        <v>75</v>
      </c>
      <c r="B141" s="118"/>
      <c r="C141" s="118"/>
      <c r="D141" s="118"/>
      <c r="E141" s="118"/>
      <c r="F141" s="118"/>
      <c r="G141" s="118"/>
      <c r="H141" s="119"/>
    </row>
    <row r="142" spans="1:256" ht="11.25" customHeight="1" x14ac:dyDescent="0.25">
      <c r="A142" s="83" t="s">
        <v>118</v>
      </c>
      <c r="B142" s="84" t="s">
        <v>4</v>
      </c>
      <c r="C142" s="85" t="s">
        <v>119</v>
      </c>
      <c r="D142" s="85" t="s">
        <v>120</v>
      </c>
      <c r="E142" s="85" t="s">
        <v>121</v>
      </c>
      <c r="F142" s="85" t="s">
        <v>8</v>
      </c>
      <c r="G142" s="86" t="s">
        <v>9</v>
      </c>
      <c r="H142" s="83" t="s">
        <v>122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  <c r="BD142" s="87"/>
      <c r="BE142" s="87"/>
      <c r="BF142" s="87"/>
      <c r="BG142" s="87"/>
      <c r="BH142" s="87"/>
      <c r="BI142" s="87"/>
      <c r="BJ142" s="87"/>
      <c r="BK142" s="87"/>
      <c r="BL142" s="87"/>
      <c r="BM142" s="87"/>
      <c r="BN142" s="87"/>
      <c r="BO142" s="87"/>
      <c r="BP142" s="87"/>
      <c r="BQ142" s="87"/>
      <c r="BR142" s="87"/>
      <c r="BS142" s="87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87"/>
      <c r="CH142" s="87"/>
      <c r="CI142" s="87"/>
      <c r="CJ142" s="87"/>
      <c r="CK142" s="87"/>
      <c r="CL142" s="87"/>
      <c r="CM142" s="87"/>
      <c r="CN142" s="87"/>
      <c r="CO142" s="87"/>
      <c r="CP142" s="87"/>
      <c r="CQ142" s="87"/>
      <c r="CR142" s="87"/>
      <c r="CS142" s="87"/>
      <c r="CT142" s="87"/>
      <c r="CU142" s="87"/>
      <c r="CV142" s="87"/>
      <c r="CW142" s="87"/>
      <c r="CX142" s="87"/>
      <c r="CY142" s="87"/>
      <c r="CZ142" s="87"/>
      <c r="DA142" s="87"/>
      <c r="DB142" s="87"/>
      <c r="DC142" s="87"/>
      <c r="DD142" s="87"/>
      <c r="DE142" s="87"/>
      <c r="DF142" s="87"/>
      <c r="DG142" s="87"/>
      <c r="DH142" s="87"/>
      <c r="DI142" s="87"/>
      <c r="DJ142" s="87"/>
      <c r="DK142" s="87"/>
      <c r="DL142" s="87"/>
      <c r="DM142" s="87"/>
      <c r="DN142" s="87"/>
      <c r="DO142" s="87"/>
      <c r="DP142" s="87"/>
      <c r="DQ142" s="87"/>
      <c r="DR142" s="87"/>
      <c r="DS142" s="87"/>
      <c r="DT142" s="87"/>
      <c r="DU142" s="87"/>
      <c r="DV142" s="87"/>
      <c r="DW142" s="87"/>
      <c r="DX142" s="87"/>
      <c r="DY142" s="87"/>
      <c r="DZ142" s="87"/>
      <c r="EA142" s="87"/>
      <c r="EB142" s="87"/>
      <c r="EC142" s="87"/>
      <c r="ED142" s="87"/>
      <c r="EE142" s="87"/>
      <c r="EF142" s="87"/>
      <c r="EG142" s="87"/>
      <c r="EH142" s="87"/>
      <c r="EI142" s="87"/>
      <c r="EJ142" s="87"/>
      <c r="EK142" s="87"/>
      <c r="EL142" s="87"/>
      <c r="EM142" s="87"/>
      <c r="EN142" s="87"/>
      <c r="EO142" s="87"/>
      <c r="EP142" s="87"/>
      <c r="EQ142" s="87"/>
      <c r="ER142" s="87"/>
      <c r="ES142" s="87"/>
      <c r="ET142" s="87"/>
      <c r="EU142" s="87"/>
      <c r="EV142" s="87"/>
      <c r="EW142" s="87"/>
      <c r="EX142" s="87"/>
      <c r="EY142" s="87"/>
      <c r="EZ142" s="87"/>
      <c r="FA142" s="87"/>
      <c r="FB142" s="87"/>
      <c r="FC142" s="87"/>
      <c r="FD142" s="87"/>
      <c r="FE142" s="87"/>
      <c r="FF142" s="87"/>
      <c r="FG142" s="87"/>
      <c r="FH142" s="87"/>
      <c r="FI142" s="87"/>
      <c r="FJ142" s="87"/>
      <c r="FK142" s="87"/>
      <c r="FL142" s="87"/>
      <c r="FM142" s="87"/>
      <c r="FN142" s="87"/>
      <c r="FO142" s="87"/>
      <c r="FP142" s="87"/>
      <c r="FQ142" s="87"/>
      <c r="FR142" s="87"/>
      <c r="FS142" s="87"/>
      <c r="FT142" s="87"/>
      <c r="FU142" s="87"/>
      <c r="FV142" s="87"/>
      <c r="FW142" s="87"/>
      <c r="FX142" s="87"/>
      <c r="FY142" s="87"/>
      <c r="FZ142" s="87"/>
      <c r="GA142" s="87"/>
      <c r="GB142" s="87"/>
      <c r="GC142" s="87"/>
      <c r="GD142" s="87"/>
      <c r="GE142" s="87"/>
      <c r="GF142" s="87"/>
      <c r="GG142" s="87"/>
      <c r="GH142" s="87"/>
      <c r="GI142" s="87"/>
      <c r="GJ142" s="87"/>
      <c r="GK142" s="87"/>
      <c r="GL142" s="87"/>
      <c r="GM142" s="87"/>
      <c r="GN142" s="87"/>
      <c r="GO142" s="87"/>
      <c r="GP142" s="87"/>
      <c r="GQ142" s="87"/>
      <c r="GR142" s="87"/>
      <c r="GS142" s="87"/>
      <c r="GT142" s="87"/>
      <c r="GU142" s="87"/>
      <c r="GV142" s="87"/>
      <c r="GW142" s="87"/>
      <c r="GX142" s="87"/>
      <c r="GY142" s="87"/>
      <c r="GZ142" s="87"/>
      <c r="HA142" s="87"/>
      <c r="HB142" s="87"/>
      <c r="HC142" s="87"/>
      <c r="HD142" s="87"/>
      <c r="HE142" s="87"/>
      <c r="HF142" s="87"/>
      <c r="HG142" s="87"/>
      <c r="HH142" s="87"/>
      <c r="HI142" s="87"/>
      <c r="HJ142" s="87"/>
      <c r="HK142" s="87"/>
      <c r="HL142" s="87"/>
      <c r="HM142" s="87"/>
      <c r="HN142" s="87"/>
      <c r="HO142" s="87"/>
      <c r="HP142" s="87"/>
      <c r="HQ142" s="87"/>
      <c r="HR142" s="87"/>
      <c r="HS142" s="87"/>
      <c r="HT142" s="87"/>
      <c r="HU142" s="87"/>
      <c r="HV142" s="87"/>
      <c r="HW142" s="87"/>
      <c r="HX142" s="87"/>
      <c r="HY142" s="87"/>
      <c r="HZ142" s="87"/>
      <c r="IA142" s="87"/>
      <c r="IB142" s="87"/>
      <c r="IC142" s="87"/>
      <c r="ID142" s="87"/>
      <c r="IE142" s="87"/>
      <c r="IF142" s="87"/>
      <c r="IG142" s="87"/>
      <c r="IH142" s="87"/>
      <c r="II142" s="87"/>
      <c r="IJ142" s="87"/>
      <c r="IK142" s="87"/>
      <c r="IL142" s="87"/>
      <c r="IM142" s="87"/>
      <c r="IN142" s="87"/>
      <c r="IO142" s="87"/>
      <c r="IP142" s="87"/>
      <c r="IQ142" s="87"/>
      <c r="IR142" s="87"/>
      <c r="IS142" s="87"/>
      <c r="IT142" s="87"/>
      <c r="IU142" s="87"/>
    </row>
    <row r="143" spans="1:256" x14ac:dyDescent="0.25">
      <c r="A143" s="112" t="s">
        <v>123</v>
      </c>
      <c r="B143" s="113"/>
      <c r="C143" s="114"/>
      <c r="D143" s="114"/>
      <c r="E143" s="114"/>
      <c r="F143" s="114"/>
      <c r="G143" s="113"/>
      <c r="H143" s="115"/>
    </row>
    <row r="144" spans="1:256" ht="24" x14ac:dyDescent="0.25">
      <c r="A144" s="31" t="s">
        <v>109</v>
      </c>
      <c r="B144" s="33">
        <v>100</v>
      </c>
      <c r="C144" s="47">
        <v>1.41</v>
      </c>
      <c r="D144" s="47">
        <v>6.01</v>
      </c>
      <c r="E144" s="47">
        <v>8.26</v>
      </c>
      <c r="F144" s="47">
        <v>92.8</v>
      </c>
      <c r="G144" s="34" t="s">
        <v>110</v>
      </c>
      <c r="H144" s="11" t="s">
        <v>111</v>
      </c>
    </row>
    <row r="145" spans="1:255" ht="12.75" customHeight="1" x14ac:dyDescent="0.2">
      <c r="A145" s="7" t="s">
        <v>115</v>
      </c>
      <c r="B145" s="8">
        <v>180</v>
      </c>
      <c r="C145" s="9">
        <v>5.04</v>
      </c>
      <c r="D145" s="9">
        <v>5.8</v>
      </c>
      <c r="E145" s="9">
        <v>39.200000000000003</v>
      </c>
      <c r="F145" s="9">
        <v>227.2</v>
      </c>
      <c r="G145" s="10" t="s">
        <v>116</v>
      </c>
      <c r="H145" s="35" t="s">
        <v>117</v>
      </c>
    </row>
    <row r="146" spans="1:255" ht="24" x14ac:dyDescent="0.25">
      <c r="A146" s="31" t="s">
        <v>128</v>
      </c>
      <c r="B146" s="105">
        <v>50</v>
      </c>
      <c r="C146" s="104">
        <v>4.3600000000000003</v>
      </c>
      <c r="D146" s="104">
        <v>4.84</v>
      </c>
      <c r="E146" s="104">
        <v>29.04</v>
      </c>
      <c r="F146" s="104">
        <v>180.87</v>
      </c>
      <c r="G146" s="91" t="s">
        <v>129</v>
      </c>
      <c r="H146" s="62" t="s">
        <v>130</v>
      </c>
    </row>
    <row r="147" spans="1:255" x14ac:dyDescent="0.25">
      <c r="A147" s="90" t="s">
        <v>21</v>
      </c>
      <c r="B147" s="91">
        <v>222</v>
      </c>
      <c r="C147" s="92">
        <v>0.13</v>
      </c>
      <c r="D147" s="92">
        <v>0.02</v>
      </c>
      <c r="E147" s="92">
        <v>15.2</v>
      </c>
      <c r="F147" s="92">
        <v>62</v>
      </c>
      <c r="G147" s="91" t="s">
        <v>22</v>
      </c>
      <c r="H147" s="7" t="s">
        <v>23</v>
      </c>
    </row>
    <row r="148" spans="1:255" x14ac:dyDescent="0.25">
      <c r="A148" s="25" t="s">
        <v>41</v>
      </c>
      <c r="B148" s="93">
        <v>20</v>
      </c>
      <c r="C148" s="94">
        <v>1.3</v>
      </c>
      <c r="D148" s="94">
        <v>0.2</v>
      </c>
      <c r="E148" s="94">
        <v>8.6</v>
      </c>
      <c r="F148" s="94">
        <v>43</v>
      </c>
      <c r="G148" s="71" t="s">
        <v>25</v>
      </c>
      <c r="H148" s="18" t="s">
        <v>42</v>
      </c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8"/>
      <c r="AR148" s="88"/>
      <c r="AS148" s="88"/>
      <c r="AT148" s="88"/>
      <c r="AU148" s="88"/>
      <c r="AV148" s="88"/>
      <c r="AW148" s="88"/>
      <c r="AX148" s="88"/>
      <c r="AY148" s="88"/>
      <c r="AZ148" s="88"/>
      <c r="BA148" s="88"/>
      <c r="BB148" s="88"/>
      <c r="BC148" s="88"/>
      <c r="BD148" s="88"/>
      <c r="BE148" s="88"/>
      <c r="BF148" s="88"/>
      <c r="BG148" s="88"/>
      <c r="BH148" s="88"/>
      <c r="BI148" s="88"/>
      <c r="BJ148" s="88"/>
      <c r="BK148" s="88"/>
      <c r="BL148" s="88"/>
      <c r="BM148" s="88"/>
      <c r="BN148" s="88"/>
      <c r="BO148" s="88"/>
      <c r="BP148" s="88"/>
      <c r="BQ148" s="88"/>
      <c r="BR148" s="88"/>
      <c r="BS148" s="88"/>
      <c r="BT148" s="88"/>
      <c r="BU148" s="88"/>
      <c r="BV148" s="88"/>
      <c r="BW148" s="88"/>
      <c r="BX148" s="88"/>
      <c r="BY148" s="88"/>
      <c r="BZ148" s="88"/>
      <c r="CA148" s="88"/>
      <c r="CB148" s="88"/>
      <c r="CC148" s="88"/>
      <c r="CD148" s="88"/>
      <c r="CE148" s="88"/>
      <c r="CF148" s="88"/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8"/>
      <c r="CS148" s="88"/>
      <c r="CT148" s="88"/>
      <c r="CU148" s="88"/>
      <c r="CV148" s="88"/>
      <c r="CW148" s="88"/>
      <c r="CX148" s="88"/>
      <c r="CY148" s="88"/>
      <c r="CZ148" s="88"/>
      <c r="DA148" s="88"/>
      <c r="DB148" s="88"/>
      <c r="DC148" s="88"/>
      <c r="DD148" s="88"/>
      <c r="DE148" s="88"/>
      <c r="DF148" s="88"/>
      <c r="DG148" s="88"/>
      <c r="DH148" s="88"/>
      <c r="DI148" s="88"/>
      <c r="DJ148" s="88"/>
      <c r="DK148" s="88"/>
      <c r="DL148" s="88"/>
      <c r="DM148" s="88"/>
      <c r="DN148" s="88"/>
      <c r="DO148" s="88"/>
      <c r="DP148" s="88"/>
      <c r="DQ148" s="88"/>
      <c r="DR148" s="88"/>
      <c r="DS148" s="88"/>
      <c r="DT148" s="88"/>
      <c r="DU148" s="88"/>
      <c r="DV148" s="88"/>
      <c r="DW148" s="88"/>
      <c r="DX148" s="88"/>
      <c r="DY148" s="88"/>
      <c r="DZ148" s="88"/>
      <c r="EA148" s="88"/>
      <c r="EB148" s="88"/>
      <c r="EC148" s="88"/>
      <c r="ED148" s="88"/>
      <c r="EE148" s="88"/>
      <c r="EF148" s="88"/>
      <c r="EG148" s="88"/>
      <c r="EH148" s="88"/>
      <c r="EI148" s="88"/>
      <c r="EJ148" s="88"/>
      <c r="EK148" s="88"/>
      <c r="EL148" s="88"/>
      <c r="EM148" s="88"/>
      <c r="EN148" s="88"/>
      <c r="EO148" s="88"/>
      <c r="EP148" s="88"/>
      <c r="EQ148" s="88"/>
      <c r="ER148" s="88"/>
      <c r="ES148" s="88"/>
      <c r="ET148" s="88"/>
      <c r="EU148" s="88"/>
      <c r="EV148" s="88"/>
      <c r="EW148" s="88"/>
      <c r="EX148" s="88"/>
      <c r="EY148" s="88"/>
      <c r="EZ148" s="88"/>
      <c r="FA148" s="88"/>
      <c r="FB148" s="88"/>
      <c r="FC148" s="88"/>
      <c r="FD148" s="88"/>
      <c r="FE148" s="88"/>
      <c r="FF148" s="88"/>
      <c r="FG148" s="88"/>
      <c r="FH148" s="88"/>
      <c r="FI148" s="88"/>
      <c r="FJ148" s="88"/>
      <c r="FK148" s="88"/>
      <c r="FL148" s="88"/>
      <c r="FM148" s="88"/>
      <c r="FN148" s="88"/>
      <c r="FO148" s="88"/>
      <c r="FP148" s="88"/>
      <c r="FQ148" s="88"/>
      <c r="FR148" s="88"/>
      <c r="FS148" s="88"/>
      <c r="FT148" s="88"/>
      <c r="FU148" s="88"/>
      <c r="FV148" s="88"/>
      <c r="FW148" s="88"/>
      <c r="FX148" s="88"/>
      <c r="FY148" s="88"/>
      <c r="FZ148" s="88"/>
      <c r="GA148" s="88"/>
      <c r="GB148" s="88"/>
      <c r="GC148" s="88"/>
      <c r="GD148" s="88"/>
      <c r="GE148" s="88"/>
      <c r="GF148" s="88"/>
      <c r="GG148" s="88"/>
      <c r="GH148" s="88"/>
      <c r="GI148" s="88"/>
      <c r="GJ148" s="88"/>
      <c r="GK148" s="88"/>
      <c r="GL148" s="88"/>
      <c r="GM148" s="88"/>
      <c r="GN148" s="88"/>
      <c r="GO148" s="88"/>
      <c r="GP148" s="88"/>
      <c r="GQ148" s="88"/>
      <c r="GR148" s="88"/>
      <c r="GS148" s="88"/>
      <c r="GT148" s="88"/>
      <c r="GU148" s="88"/>
      <c r="GV148" s="88"/>
      <c r="GW148" s="88"/>
      <c r="GX148" s="88"/>
      <c r="GY148" s="88"/>
      <c r="GZ148" s="88"/>
      <c r="HA148" s="88"/>
      <c r="HB148" s="88"/>
      <c r="HC148" s="88"/>
      <c r="HD148" s="88"/>
      <c r="HE148" s="88"/>
      <c r="HF148" s="88"/>
      <c r="HG148" s="88"/>
      <c r="HH148" s="88"/>
      <c r="HI148" s="88"/>
      <c r="HJ148" s="88"/>
      <c r="HK148" s="88"/>
      <c r="HL148" s="88"/>
      <c r="HM148" s="88"/>
      <c r="HN148" s="88"/>
      <c r="HO148" s="88"/>
      <c r="HP148" s="88"/>
      <c r="HQ148" s="88"/>
      <c r="HR148" s="88"/>
      <c r="HS148" s="88"/>
      <c r="HT148" s="88"/>
      <c r="HU148" s="88"/>
      <c r="HV148" s="88"/>
      <c r="HW148" s="88"/>
      <c r="HX148" s="88"/>
      <c r="HY148" s="88"/>
      <c r="HZ148" s="88"/>
      <c r="IA148" s="88"/>
      <c r="IB148" s="88"/>
      <c r="IC148" s="88"/>
      <c r="ID148" s="88"/>
      <c r="IE148" s="88"/>
      <c r="IF148" s="88"/>
      <c r="IG148" s="88"/>
      <c r="IH148" s="88"/>
      <c r="II148" s="88"/>
      <c r="IJ148" s="88"/>
      <c r="IK148" s="88"/>
      <c r="IL148" s="88"/>
      <c r="IM148" s="88"/>
      <c r="IN148" s="88"/>
      <c r="IO148" s="88"/>
      <c r="IP148" s="88"/>
      <c r="IQ148" s="88"/>
      <c r="IR148" s="88"/>
      <c r="IS148" s="88"/>
      <c r="IT148" s="88"/>
      <c r="IU148" s="88"/>
    </row>
    <row r="149" spans="1:255" x14ac:dyDescent="0.25">
      <c r="A149" s="28" t="s">
        <v>27</v>
      </c>
      <c r="B149" s="2">
        <f>SUM(B144:B148)</f>
        <v>572</v>
      </c>
      <c r="C149" s="72">
        <f>SUM(C144:C148)</f>
        <v>12.240000000000002</v>
      </c>
      <c r="D149" s="72">
        <f>SUM(D144:D148)</f>
        <v>16.869999999999997</v>
      </c>
      <c r="E149" s="72">
        <f>SUM(E144:E148)</f>
        <v>100.3</v>
      </c>
      <c r="F149" s="72">
        <f>SUM(F144:F148)</f>
        <v>605.87</v>
      </c>
      <c r="G149" s="72"/>
      <c r="H149" s="72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</row>
    <row r="150" spans="1:255" x14ac:dyDescent="0.25">
      <c r="A150" s="112" t="s">
        <v>124</v>
      </c>
      <c r="B150" s="113"/>
      <c r="C150" s="113"/>
      <c r="D150" s="113"/>
      <c r="E150" s="113"/>
      <c r="F150" s="113"/>
      <c r="G150" s="113"/>
      <c r="H150" s="115"/>
    </row>
    <row r="151" spans="1:255" s="189" customFormat="1" ht="12" customHeight="1" x14ac:dyDescent="0.2">
      <c r="A151" s="184" t="s">
        <v>112</v>
      </c>
      <c r="B151" s="185">
        <v>90</v>
      </c>
      <c r="C151" s="186">
        <v>20.8</v>
      </c>
      <c r="D151" s="186">
        <v>12.1</v>
      </c>
      <c r="E151" s="186">
        <v>5.01</v>
      </c>
      <c r="F151" s="186">
        <v>223.2</v>
      </c>
      <c r="G151" s="187" t="s">
        <v>113</v>
      </c>
      <c r="H151" s="188" t="s">
        <v>114</v>
      </c>
    </row>
    <row r="152" spans="1:255" s="98" customFormat="1" ht="11.25" x14ac:dyDescent="0.2">
      <c r="A152" s="95" t="s">
        <v>27</v>
      </c>
      <c r="B152" s="96">
        <f>SUM(B151:B151)</f>
        <v>90</v>
      </c>
      <c r="C152" s="96">
        <f>SUM(C151:C151)</f>
        <v>20.8</v>
      </c>
      <c r="D152" s="96">
        <f>SUM(D151:D151)</f>
        <v>12.1</v>
      </c>
      <c r="E152" s="96">
        <f>SUM(E151:E151)</f>
        <v>5.01</v>
      </c>
      <c r="F152" s="96">
        <f>SUM(F151:F151)</f>
        <v>223.2</v>
      </c>
      <c r="G152" s="96"/>
      <c r="H152" s="97"/>
    </row>
    <row r="153" spans="1:255" s="98" customFormat="1" ht="11.25" x14ac:dyDescent="0.2">
      <c r="A153" s="95" t="s">
        <v>125</v>
      </c>
      <c r="B153" s="96">
        <f>SUM(B149,B152)</f>
        <v>662</v>
      </c>
      <c r="C153" s="96">
        <f>SUM(C149,C152)</f>
        <v>33.040000000000006</v>
      </c>
      <c r="D153" s="96">
        <f>SUM(D149,D152)</f>
        <v>28.97</v>
      </c>
      <c r="E153" s="96">
        <f>SUM(E149,E152)</f>
        <v>105.31</v>
      </c>
      <c r="F153" s="96">
        <f>SUM(F149,F152)</f>
        <v>829.06999999999994</v>
      </c>
      <c r="G153" s="96"/>
      <c r="H153" s="97"/>
    </row>
  </sheetData>
  <mergeCells count="37">
    <mergeCell ref="A17:H17"/>
    <mergeCell ref="A1:H1"/>
    <mergeCell ref="A2:H2"/>
    <mergeCell ref="A4:H4"/>
    <mergeCell ref="A11:H11"/>
    <mergeCell ref="A15:H15"/>
    <mergeCell ref="A71:H71"/>
    <mergeCell ref="A23:H23"/>
    <mergeCell ref="A25:H25"/>
    <mergeCell ref="A32:H32"/>
    <mergeCell ref="A36:H36"/>
    <mergeCell ref="A38:H38"/>
    <mergeCell ref="A45:H45"/>
    <mergeCell ref="A49:H49"/>
    <mergeCell ref="A51:H51"/>
    <mergeCell ref="A58:H58"/>
    <mergeCell ref="A62:H62"/>
    <mergeCell ref="A64:H64"/>
    <mergeCell ref="A117:H117"/>
    <mergeCell ref="A75:H75"/>
    <mergeCell ref="A76:H76"/>
    <mergeCell ref="A78:H78"/>
    <mergeCell ref="A85:H85"/>
    <mergeCell ref="A89:H89"/>
    <mergeCell ref="A91:H91"/>
    <mergeCell ref="A98:H98"/>
    <mergeCell ref="A102:H102"/>
    <mergeCell ref="A104:H104"/>
    <mergeCell ref="A111:H111"/>
    <mergeCell ref="A115:H115"/>
    <mergeCell ref="A150:H150"/>
    <mergeCell ref="A124:H124"/>
    <mergeCell ref="A128:H128"/>
    <mergeCell ref="A130:H130"/>
    <mergeCell ref="A137:H137"/>
    <mergeCell ref="A141:H141"/>
    <mergeCell ref="A143:H143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C96F-2F87-4FC6-AAB7-88775FF68CA6}">
  <dimension ref="A1:IV164"/>
  <sheetViews>
    <sheetView zoomScale="130" zoomScaleNormal="130" workbookViewId="0">
      <selection activeCell="Y32" sqref="Y32"/>
    </sheetView>
  </sheetViews>
  <sheetFormatPr defaultRowHeight="12" x14ac:dyDescent="0.25"/>
  <cols>
    <col min="1" max="1" width="27.7109375" style="78" customWidth="1"/>
    <col min="2" max="2" width="9.140625" style="63"/>
    <col min="3" max="4" width="7.7109375" style="1" customWidth="1"/>
    <col min="5" max="5" width="11.7109375" style="1" customWidth="1"/>
    <col min="6" max="6" width="7.42578125" style="1" customWidth="1"/>
    <col min="7" max="7" width="7.28515625" style="63" customWidth="1"/>
    <col min="8" max="8" width="17.140625" style="63" customWidth="1"/>
    <col min="9" max="256" width="9.140625" style="1"/>
    <col min="257" max="257" width="27.7109375" style="1" customWidth="1"/>
    <col min="258" max="258" width="9.140625" style="1"/>
    <col min="259" max="260" width="7.7109375" style="1" customWidth="1"/>
    <col min="261" max="261" width="11.7109375" style="1" customWidth="1"/>
    <col min="262" max="262" width="7.42578125" style="1" customWidth="1"/>
    <col min="263" max="263" width="7.28515625" style="1" customWidth="1"/>
    <col min="264" max="264" width="17.140625" style="1" customWidth="1"/>
    <col min="265" max="512" width="9.140625" style="1"/>
    <col min="513" max="513" width="27.7109375" style="1" customWidth="1"/>
    <col min="514" max="514" width="9.140625" style="1"/>
    <col min="515" max="516" width="7.7109375" style="1" customWidth="1"/>
    <col min="517" max="517" width="11.7109375" style="1" customWidth="1"/>
    <col min="518" max="518" width="7.42578125" style="1" customWidth="1"/>
    <col min="519" max="519" width="7.28515625" style="1" customWidth="1"/>
    <col min="520" max="520" width="17.140625" style="1" customWidth="1"/>
    <col min="521" max="768" width="9.140625" style="1"/>
    <col min="769" max="769" width="27.7109375" style="1" customWidth="1"/>
    <col min="770" max="770" width="9.140625" style="1"/>
    <col min="771" max="772" width="7.7109375" style="1" customWidth="1"/>
    <col min="773" max="773" width="11.7109375" style="1" customWidth="1"/>
    <col min="774" max="774" width="7.42578125" style="1" customWidth="1"/>
    <col min="775" max="775" width="7.28515625" style="1" customWidth="1"/>
    <col min="776" max="776" width="17.140625" style="1" customWidth="1"/>
    <col min="777" max="1024" width="9.140625" style="1"/>
    <col min="1025" max="1025" width="27.7109375" style="1" customWidth="1"/>
    <col min="1026" max="1026" width="9.140625" style="1"/>
    <col min="1027" max="1028" width="7.7109375" style="1" customWidth="1"/>
    <col min="1029" max="1029" width="11.7109375" style="1" customWidth="1"/>
    <col min="1030" max="1030" width="7.42578125" style="1" customWidth="1"/>
    <col min="1031" max="1031" width="7.28515625" style="1" customWidth="1"/>
    <col min="1032" max="1032" width="17.140625" style="1" customWidth="1"/>
    <col min="1033" max="1280" width="9.140625" style="1"/>
    <col min="1281" max="1281" width="27.7109375" style="1" customWidth="1"/>
    <col min="1282" max="1282" width="9.140625" style="1"/>
    <col min="1283" max="1284" width="7.7109375" style="1" customWidth="1"/>
    <col min="1285" max="1285" width="11.7109375" style="1" customWidth="1"/>
    <col min="1286" max="1286" width="7.42578125" style="1" customWidth="1"/>
    <col min="1287" max="1287" width="7.28515625" style="1" customWidth="1"/>
    <col min="1288" max="1288" width="17.140625" style="1" customWidth="1"/>
    <col min="1289" max="1536" width="9.140625" style="1"/>
    <col min="1537" max="1537" width="27.7109375" style="1" customWidth="1"/>
    <col min="1538" max="1538" width="9.140625" style="1"/>
    <col min="1539" max="1540" width="7.7109375" style="1" customWidth="1"/>
    <col min="1541" max="1541" width="11.7109375" style="1" customWidth="1"/>
    <col min="1542" max="1542" width="7.42578125" style="1" customWidth="1"/>
    <col min="1543" max="1543" width="7.28515625" style="1" customWidth="1"/>
    <col min="1544" max="1544" width="17.140625" style="1" customWidth="1"/>
    <col min="1545" max="1792" width="9.140625" style="1"/>
    <col min="1793" max="1793" width="27.7109375" style="1" customWidth="1"/>
    <col min="1794" max="1794" width="9.140625" style="1"/>
    <col min="1795" max="1796" width="7.7109375" style="1" customWidth="1"/>
    <col min="1797" max="1797" width="11.7109375" style="1" customWidth="1"/>
    <col min="1798" max="1798" width="7.42578125" style="1" customWidth="1"/>
    <col min="1799" max="1799" width="7.28515625" style="1" customWidth="1"/>
    <col min="1800" max="1800" width="17.140625" style="1" customWidth="1"/>
    <col min="1801" max="2048" width="9.140625" style="1"/>
    <col min="2049" max="2049" width="27.7109375" style="1" customWidth="1"/>
    <col min="2050" max="2050" width="9.140625" style="1"/>
    <col min="2051" max="2052" width="7.7109375" style="1" customWidth="1"/>
    <col min="2053" max="2053" width="11.7109375" style="1" customWidth="1"/>
    <col min="2054" max="2054" width="7.42578125" style="1" customWidth="1"/>
    <col min="2055" max="2055" width="7.28515625" style="1" customWidth="1"/>
    <col min="2056" max="2056" width="17.140625" style="1" customWidth="1"/>
    <col min="2057" max="2304" width="9.140625" style="1"/>
    <col min="2305" max="2305" width="27.7109375" style="1" customWidth="1"/>
    <col min="2306" max="2306" width="9.140625" style="1"/>
    <col min="2307" max="2308" width="7.7109375" style="1" customWidth="1"/>
    <col min="2309" max="2309" width="11.7109375" style="1" customWidth="1"/>
    <col min="2310" max="2310" width="7.42578125" style="1" customWidth="1"/>
    <col min="2311" max="2311" width="7.28515625" style="1" customWidth="1"/>
    <col min="2312" max="2312" width="17.140625" style="1" customWidth="1"/>
    <col min="2313" max="2560" width="9.140625" style="1"/>
    <col min="2561" max="2561" width="27.7109375" style="1" customWidth="1"/>
    <col min="2562" max="2562" width="9.140625" style="1"/>
    <col min="2563" max="2564" width="7.7109375" style="1" customWidth="1"/>
    <col min="2565" max="2565" width="11.7109375" style="1" customWidth="1"/>
    <col min="2566" max="2566" width="7.42578125" style="1" customWidth="1"/>
    <col min="2567" max="2567" width="7.28515625" style="1" customWidth="1"/>
    <col min="2568" max="2568" width="17.140625" style="1" customWidth="1"/>
    <col min="2569" max="2816" width="9.140625" style="1"/>
    <col min="2817" max="2817" width="27.7109375" style="1" customWidth="1"/>
    <col min="2818" max="2818" width="9.140625" style="1"/>
    <col min="2819" max="2820" width="7.7109375" style="1" customWidth="1"/>
    <col min="2821" max="2821" width="11.7109375" style="1" customWidth="1"/>
    <col min="2822" max="2822" width="7.42578125" style="1" customWidth="1"/>
    <col min="2823" max="2823" width="7.28515625" style="1" customWidth="1"/>
    <col min="2824" max="2824" width="17.140625" style="1" customWidth="1"/>
    <col min="2825" max="3072" width="9.140625" style="1"/>
    <col min="3073" max="3073" width="27.7109375" style="1" customWidth="1"/>
    <col min="3074" max="3074" width="9.140625" style="1"/>
    <col min="3075" max="3076" width="7.7109375" style="1" customWidth="1"/>
    <col min="3077" max="3077" width="11.7109375" style="1" customWidth="1"/>
    <col min="3078" max="3078" width="7.42578125" style="1" customWidth="1"/>
    <col min="3079" max="3079" width="7.28515625" style="1" customWidth="1"/>
    <col min="3080" max="3080" width="17.140625" style="1" customWidth="1"/>
    <col min="3081" max="3328" width="9.140625" style="1"/>
    <col min="3329" max="3329" width="27.7109375" style="1" customWidth="1"/>
    <col min="3330" max="3330" width="9.140625" style="1"/>
    <col min="3331" max="3332" width="7.7109375" style="1" customWidth="1"/>
    <col min="3333" max="3333" width="11.7109375" style="1" customWidth="1"/>
    <col min="3334" max="3334" width="7.42578125" style="1" customWidth="1"/>
    <col min="3335" max="3335" width="7.28515625" style="1" customWidth="1"/>
    <col min="3336" max="3336" width="17.140625" style="1" customWidth="1"/>
    <col min="3337" max="3584" width="9.140625" style="1"/>
    <col min="3585" max="3585" width="27.7109375" style="1" customWidth="1"/>
    <col min="3586" max="3586" width="9.140625" style="1"/>
    <col min="3587" max="3588" width="7.7109375" style="1" customWidth="1"/>
    <col min="3589" max="3589" width="11.7109375" style="1" customWidth="1"/>
    <col min="3590" max="3590" width="7.42578125" style="1" customWidth="1"/>
    <col min="3591" max="3591" width="7.28515625" style="1" customWidth="1"/>
    <col min="3592" max="3592" width="17.140625" style="1" customWidth="1"/>
    <col min="3593" max="3840" width="9.140625" style="1"/>
    <col min="3841" max="3841" width="27.7109375" style="1" customWidth="1"/>
    <col min="3842" max="3842" width="9.140625" style="1"/>
    <col min="3843" max="3844" width="7.7109375" style="1" customWidth="1"/>
    <col min="3845" max="3845" width="11.7109375" style="1" customWidth="1"/>
    <col min="3846" max="3846" width="7.42578125" style="1" customWidth="1"/>
    <col min="3847" max="3847" width="7.28515625" style="1" customWidth="1"/>
    <col min="3848" max="3848" width="17.140625" style="1" customWidth="1"/>
    <col min="3849" max="4096" width="9.140625" style="1"/>
    <col min="4097" max="4097" width="27.7109375" style="1" customWidth="1"/>
    <col min="4098" max="4098" width="9.140625" style="1"/>
    <col min="4099" max="4100" width="7.7109375" style="1" customWidth="1"/>
    <col min="4101" max="4101" width="11.7109375" style="1" customWidth="1"/>
    <col min="4102" max="4102" width="7.42578125" style="1" customWidth="1"/>
    <col min="4103" max="4103" width="7.28515625" style="1" customWidth="1"/>
    <col min="4104" max="4104" width="17.140625" style="1" customWidth="1"/>
    <col min="4105" max="4352" width="9.140625" style="1"/>
    <col min="4353" max="4353" width="27.7109375" style="1" customWidth="1"/>
    <col min="4354" max="4354" width="9.140625" style="1"/>
    <col min="4355" max="4356" width="7.7109375" style="1" customWidth="1"/>
    <col min="4357" max="4357" width="11.7109375" style="1" customWidth="1"/>
    <col min="4358" max="4358" width="7.42578125" style="1" customWidth="1"/>
    <col min="4359" max="4359" width="7.28515625" style="1" customWidth="1"/>
    <col min="4360" max="4360" width="17.140625" style="1" customWidth="1"/>
    <col min="4361" max="4608" width="9.140625" style="1"/>
    <col min="4609" max="4609" width="27.7109375" style="1" customWidth="1"/>
    <col min="4610" max="4610" width="9.140625" style="1"/>
    <col min="4611" max="4612" width="7.7109375" style="1" customWidth="1"/>
    <col min="4613" max="4613" width="11.7109375" style="1" customWidth="1"/>
    <col min="4614" max="4614" width="7.42578125" style="1" customWidth="1"/>
    <col min="4615" max="4615" width="7.28515625" style="1" customWidth="1"/>
    <col min="4616" max="4616" width="17.140625" style="1" customWidth="1"/>
    <col min="4617" max="4864" width="9.140625" style="1"/>
    <col min="4865" max="4865" width="27.7109375" style="1" customWidth="1"/>
    <col min="4866" max="4866" width="9.140625" style="1"/>
    <col min="4867" max="4868" width="7.7109375" style="1" customWidth="1"/>
    <col min="4869" max="4869" width="11.7109375" style="1" customWidth="1"/>
    <col min="4870" max="4870" width="7.42578125" style="1" customWidth="1"/>
    <col min="4871" max="4871" width="7.28515625" style="1" customWidth="1"/>
    <col min="4872" max="4872" width="17.140625" style="1" customWidth="1"/>
    <col min="4873" max="5120" width="9.140625" style="1"/>
    <col min="5121" max="5121" width="27.7109375" style="1" customWidth="1"/>
    <col min="5122" max="5122" width="9.140625" style="1"/>
    <col min="5123" max="5124" width="7.7109375" style="1" customWidth="1"/>
    <col min="5125" max="5125" width="11.7109375" style="1" customWidth="1"/>
    <col min="5126" max="5126" width="7.42578125" style="1" customWidth="1"/>
    <col min="5127" max="5127" width="7.28515625" style="1" customWidth="1"/>
    <col min="5128" max="5128" width="17.140625" style="1" customWidth="1"/>
    <col min="5129" max="5376" width="9.140625" style="1"/>
    <col min="5377" max="5377" width="27.7109375" style="1" customWidth="1"/>
    <col min="5378" max="5378" width="9.140625" style="1"/>
    <col min="5379" max="5380" width="7.7109375" style="1" customWidth="1"/>
    <col min="5381" max="5381" width="11.7109375" style="1" customWidth="1"/>
    <col min="5382" max="5382" width="7.42578125" style="1" customWidth="1"/>
    <col min="5383" max="5383" width="7.28515625" style="1" customWidth="1"/>
    <col min="5384" max="5384" width="17.140625" style="1" customWidth="1"/>
    <col min="5385" max="5632" width="9.140625" style="1"/>
    <col min="5633" max="5633" width="27.7109375" style="1" customWidth="1"/>
    <col min="5634" max="5634" width="9.140625" style="1"/>
    <col min="5635" max="5636" width="7.7109375" style="1" customWidth="1"/>
    <col min="5637" max="5637" width="11.7109375" style="1" customWidth="1"/>
    <col min="5638" max="5638" width="7.42578125" style="1" customWidth="1"/>
    <col min="5639" max="5639" width="7.28515625" style="1" customWidth="1"/>
    <col min="5640" max="5640" width="17.140625" style="1" customWidth="1"/>
    <col min="5641" max="5888" width="9.140625" style="1"/>
    <col min="5889" max="5889" width="27.7109375" style="1" customWidth="1"/>
    <col min="5890" max="5890" width="9.140625" style="1"/>
    <col min="5891" max="5892" width="7.7109375" style="1" customWidth="1"/>
    <col min="5893" max="5893" width="11.7109375" style="1" customWidth="1"/>
    <col min="5894" max="5894" width="7.42578125" style="1" customWidth="1"/>
    <col min="5895" max="5895" width="7.28515625" style="1" customWidth="1"/>
    <col min="5896" max="5896" width="17.140625" style="1" customWidth="1"/>
    <col min="5897" max="6144" width="9.140625" style="1"/>
    <col min="6145" max="6145" width="27.7109375" style="1" customWidth="1"/>
    <col min="6146" max="6146" width="9.140625" style="1"/>
    <col min="6147" max="6148" width="7.7109375" style="1" customWidth="1"/>
    <col min="6149" max="6149" width="11.7109375" style="1" customWidth="1"/>
    <col min="6150" max="6150" width="7.42578125" style="1" customWidth="1"/>
    <col min="6151" max="6151" width="7.28515625" style="1" customWidth="1"/>
    <col min="6152" max="6152" width="17.140625" style="1" customWidth="1"/>
    <col min="6153" max="6400" width="9.140625" style="1"/>
    <col min="6401" max="6401" width="27.7109375" style="1" customWidth="1"/>
    <col min="6402" max="6402" width="9.140625" style="1"/>
    <col min="6403" max="6404" width="7.7109375" style="1" customWidth="1"/>
    <col min="6405" max="6405" width="11.7109375" style="1" customWidth="1"/>
    <col min="6406" max="6406" width="7.42578125" style="1" customWidth="1"/>
    <col min="6407" max="6407" width="7.28515625" style="1" customWidth="1"/>
    <col min="6408" max="6408" width="17.140625" style="1" customWidth="1"/>
    <col min="6409" max="6656" width="9.140625" style="1"/>
    <col min="6657" max="6657" width="27.7109375" style="1" customWidth="1"/>
    <col min="6658" max="6658" width="9.140625" style="1"/>
    <col min="6659" max="6660" width="7.7109375" style="1" customWidth="1"/>
    <col min="6661" max="6661" width="11.7109375" style="1" customWidth="1"/>
    <col min="6662" max="6662" width="7.42578125" style="1" customWidth="1"/>
    <col min="6663" max="6663" width="7.28515625" style="1" customWidth="1"/>
    <col min="6664" max="6664" width="17.140625" style="1" customWidth="1"/>
    <col min="6665" max="6912" width="9.140625" style="1"/>
    <col min="6913" max="6913" width="27.7109375" style="1" customWidth="1"/>
    <col min="6914" max="6914" width="9.140625" style="1"/>
    <col min="6915" max="6916" width="7.7109375" style="1" customWidth="1"/>
    <col min="6917" max="6917" width="11.7109375" style="1" customWidth="1"/>
    <col min="6918" max="6918" width="7.42578125" style="1" customWidth="1"/>
    <col min="6919" max="6919" width="7.28515625" style="1" customWidth="1"/>
    <col min="6920" max="6920" width="17.140625" style="1" customWidth="1"/>
    <col min="6921" max="7168" width="9.140625" style="1"/>
    <col min="7169" max="7169" width="27.7109375" style="1" customWidth="1"/>
    <col min="7170" max="7170" width="9.140625" style="1"/>
    <col min="7171" max="7172" width="7.7109375" style="1" customWidth="1"/>
    <col min="7173" max="7173" width="11.7109375" style="1" customWidth="1"/>
    <col min="7174" max="7174" width="7.42578125" style="1" customWidth="1"/>
    <col min="7175" max="7175" width="7.28515625" style="1" customWidth="1"/>
    <col min="7176" max="7176" width="17.140625" style="1" customWidth="1"/>
    <col min="7177" max="7424" width="9.140625" style="1"/>
    <col min="7425" max="7425" width="27.7109375" style="1" customWidth="1"/>
    <col min="7426" max="7426" width="9.140625" style="1"/>
    <col min="7427" max="7428" width="7.7109375" style="1" customWidth="1"/>
    <col min="7429" max="7429" width="11.7109375" style="1" customWidth="1"/>
    <col min="7430" max="7430" width="7.42578125" style="1" customWidth="1"/>
    <col min="7431" max="7431" width="7.28515625" style="1" customWidth="1"/>
    <col min="7432" max="7432" width="17.140625" style="1" customWidth="1"/>
    <col min="7433" max="7680" width="9.140625" style="1"/>
    <col min="7681" max="7681" width="27.7109375" style="1" customWidth="1"/>
    <col min="7682" max="7682" width="9.140625" style="1"/>
    <col min="7683" max="7684" width="7.7109375" style="1" customWidth="1"/>
    <col min="7685" max="7685" width="11.7109375" style="1" customWidth="1"/>
    <col min="7686" max="7686" width="7.42578125" style="1" customWidth="1"/>
    <col min="7687" max="7687" width="7.28515625" style="1" customWidth="1"/>
    <col min="7688" max="7688" width="17.140625" style="1" customWidth="1"/>
    <col min="7689" max="7936" width="9.140625" style="1"/>
    <col min="7937" max="7937" width="27.7109375" style="1" customWidth="1"/>
    <col min="7938" max="7938" width="9.140625" style="1"/>
    <col min="7939" max="7940" width="7.7109375" style="1" customWidth="1"/>
    <col min="7941" max="7941" width="11.7109375" style="1" customWidth="1"/>
    <col min="7942" max="7942" width="7.42578125" style="1" customWidth="1"/>
    <col min="7943" max="7943" width="7.28515625" style="1" customWidth="1"/>
    <col min="7944" max="7944" width="17.140625" style="1" customWidth="1"/>
    <col min="7945" max="8192" width="9.140625" style="1"/>
    <col min="8193" max="8193" width="27.7109375" style="1" customWidth="1"/>
    <col min="8194" max="8194" width="9.140625" style="1"/>
    <col min="8195" max="8196" width="7.7109375" style="1" customWidth="1"/>
    <col min="8197" max="8197" width="11.7109375" style="1" customWidth="1"/>
    <col min="8198" max="8198" width="7.42578125" style="1" customWidth="1"/>
    <col min="8199" max="8199" width="7.28515625" style="1" customWidth="1"/>
    <col min="8200" max="8200" width="17.140625" style="1" customWidth="1"/>
    <col min="8201" max="8448" width="9.140625" style="1"/>
    <col min="8449" max="8449" width="27.7109375" style="1" customWidth="1"/>
    <col min="8450" max="8450" width="9.140625" style="1"/>
    <col min="8451" max="8452" width="7.7109375" style="1" customWidth="1"/>
    <col min="8453" max="8453" width="11.7109375" style="1" customWidth="1"/>
    <col min="8454" max="8454" width="7.42578125" style="1" customWidth="1"/>
    <col min="8455" max="8455" width="7.28515625" style="1" customWidth="1"/>
    <col min="8456" max="8456" width="17.140625" style="1" customWidth="1"/>
    <col min="8457" max="8704" width="9.140625" style="1"/>
    <col min="8705" max="8705" width="27.7109375" style="1" customWidth="1"/>
    <col min="8706" max="8706" width="9.140625" style="1"/>
    <col min="8707" max="8708" width="7.7109375" style="1" customWidth="1"/>
    <col min="8709" max="8709" width="11.7109375" style="1" customWidth="1"/>
    <col min="8710" max="8710" width="7.42578125" style="1" customWidth="1"/>
    <col min="8711" max="8711" width="7.28515625" style="1" customWidth="1"/>
    <col min="8712" max="8712" width="17.140625" style="1" customWidth="1"/>
    <col min="8713" max="8960" width="9.140625" style="1"/>
    <col min="8961" max="8961" width="27.7109375" style="1" customWidth="1"/>
    <col min="8962" max="8962" width="9.140625" style="1"/>
    <col min="8963" max="8964" width="7.7109375" style="1" customWidth="1"/>
    <col min="8965" max="8965" width="11.7109375" style="1" customWidth="1"/>
    <col min="8966" max="8966" width="7.42578125" style="1" customWidth="1"/>
    <col min="8967" max="8967" width="7.28515625" style="1" customWidth="1"/>
    <col min="8968" max="8968" width="17.140625" style="1" customWidth="1"/>
    <col min="8969" max="9216" width="9.140625" style="1"/>
    <col min="9217" max="9217" width="27.7109375" style="1" customWidth="1"/>
    <col min="9218" max="9218" width="9.140625" style="1"/>
    <col min="9219" max="9220" width="7.7109375" style="1" customWidth="1"/>
    <col min="9221" max="9221" width="11.7109375" style="1" customWidth="1"/>
    <col min="9222" max="9222" width="7.42578125" style="1" customWidth="1"/>
    <col min="9223" max="9223" width="7.28515625" style="1" customWidth="1"/>
    <col min="9224" max="9224" width="17.140625" style="1" customWidth="1"/>
    <col min="9225" max="9472" width="9.140625" style="1"/>
    <col min="9473" max="9473" width="27.7109375" style="1" customWidth="1"/>
    <col min="9474" max="9474" width="9.140625" style="1"/>
    <col min="9475" max="9476" width="7.7109375" style="1" customWidth="1"/>
    <col min="9477" max="9477" width="11.7109375" style="1" customWidth="1"/>
    <col min="9478" max="9478" width="7.42578125" style="1" customWidth="1"/>
    <col min="9479" max="9479" width="7.28515625" style="1" customWidth="1"/>
    <col min="9480" max="9480" width="17.140625" style="1" customWidth="1"/>
    <col min="9481" max="9728" width="9.140625" style="1"/>
    <col min="9729" max="9729" width="27.7109375" style="1" customWidth="1"/>
    <col min="9730" max="9730" width="9.140625" style="1"/>
    <col min="9731" max="9732" width="7.7109375" style="1" customWidth="1"/>
    <col min="9733" max="9733" width="11.7109375" style="1" customWidth="1"/>
    <col min="9734" max="9734" width="7.42578125" style="1" customWidth="1"/>
    <col min="9735" max="9735" width="7.28515625" style="1" customWidth="1"/>
    <col min="9736" max="9736" width="17.140625" style="1" customWidth="1"/>
    <col min="9737" max="9984" width="9.140625" style="1"/>
    <col min="9985" max="9985" width="27.7109375" style="1" customWidth="1"/>
    <col min="9986" max="9986" width="9.140625" style="1"/>
    <col min="9987" max="9988" width="7.7109375" style="1" customWidth="1"/>
    <col min="9989" max="9989" width="11.7109375" style="1" customWidth="1"/>
    <col min="9990" max="9990" width="7.42578125" style="1" customWidth="1"/>
    <col min="9991" max="9991" width="7.28515625" style="1" customWidth="1"/>
    <col min="9992" max="9992" width="17.140625" style="1" customWidth="1"/>
    <col min="9993" max="10240" width="9.140625" style="1"/>
    <col min="10241" max="10241" width="27.7109375" style="1" customWidth="1"/>
    <col min="10242" max="10242" width="9.140625" style="1"/>
    <col min="10243" max="10244" width="7.7109375" style="1" customWidth="1"/>
    <col min="10245" max="10245" width="11.7109375" style="1" customWidth="1"/>
    <col min="10246" max="10246" width="7.42578125" style="1" customWidth="1"/>
    <col min="10247" max="10247" width="7.28515625" style="1" customWidth="1"/>
    <col min="10248" max="10248" width="17.140625" style="1" customWidth="1"/>
    <col min="10249" max="10496" width="9.140625" style="1"/>
    <col min="10497" max="10497" width="27.7109375" style="1" customWidth="1"/>
    <col min="10498" max="10498" width="9.140625" style="1"/>
    <col min="10499" max="10500" width="7.7109375" style="1" customWidth="1"/>
    <col min="10501" max="10501" width="11.7109375" style="1" customWidth="1"/>
    <col min="10502" max="10502" width="7.42578125" style="1" customWidth="1"/>
    <col min="10503" max="10503" width="7.28515625" style="1" customWidth="1"/>
    <col min="10504" max="10504" width="17.140625" style="1" customWidth="1"/>
    <col min="10505" max="10752" width="9.140625" style="1"/>
    <col min="10753" max="10753" width="27.7109375" style="1" customWidth="1"/>
    <col min="10754" max="10754" width="9.140625" style="1"/>
    <col min="10755" max="10756" width="7.7109375" style="1" customWidth="1"/>
    <col min="10757" max="10757" width="11.7109375" style="1" customWidth="1"/>
    <col min="10758" max="10758" width="7.42578125" style="1" customWidth="1"/>
    <col min="10759" max="10759" width="7.28515625" style="1" customWidth="1"/>
    <col min="10760" max="10760" width="17.140625" style="1" customWidth="1"/>
    <col min="10761" max="11008" width="9.140625" style="1"/>
    <col min="11009" max="11009" width="27.7109375" style="1" customWidth="1"/>
    <col min="11010" max="11010" width="9.140625" style="1"/>
    <col min="11011" max="11012" width="7.7109375" style="1" customWidth="1"/>
    <col min="11013" max="11013" width="11.7109375" style="1" customWidth="1"/>
    <col min="11014" max="11014" width="7.42578125" style="1" customWidth="1"/>
    <col min="11015" max="11015" width="7.28515625" style="1" customWidth="1"/>
    <col min="11016" max="11016" width="17.140625" style="1" customWidth="1"/>
    <col min="11017" max="11264" width="9.140625" style="1"/>
    <col min="11265" max="11265" width="27.7109375" style="1" customWidth="1"/>
    <col min="11266" max="11266" width="9.140625" style="1"/>
    <col min="11267" max="11268" width="7.7109375" style="1" customWidth="1"/>
    <col min="11269" max="11269" width="11.7109375" style="1" customWidth="1"/>
    <col min="11270" max="11270" width="7.42578125" style="1" customWidth="1"/>
    <col min="11271" max="11271" width="7.28515625" style="1" customWidth="1"/>
    <col min="11272" max="11272" width="17.140625" style="1" customWidth="1"/>
    <col min="11273" max="11520" width="9.140625" style="1"/>
    <col min="11521" max="11521" width="27.7109375" style="1" customWidth="1"/>
    <col min="11522" max="11522" width="9.140625" style="1"/>
    <col min="11523" max="11524" width="7.7109375" style="1" customWidth="1"/>
    <col min="11525" max="11525" width="11.7109375" style="1" customWidth="1"/>
    <col min="11526" max="11526" width="7.42578125" style="1" customWidth="1"/>
    <col min="11527" max="11527" width="7.28515625" style="1" customWidth="1"/>
    <col min="11528" max="11528" width="17.140625" style="1" customWidth="1"/>
    <col min="11529" max="11776" width="9.140625" style="1"/>
    <col min="11777" max="11777" width="27.7109375" style="1" customWidth="1"/>
    <col min="11778" max="11778" width="9.140625" style="1"/>
    <col min="11779" max="11780" width="7.7109375" style="1" customWidth="1"/>
    <col min="11781" max="11781" width="11.7109375" style="1" customWidth="1"/>
    <col min="11782" max="11782" width="7.42578125" style="1" customWidth="1"/>
    <col min="11783" max="11783" width="7.28515625" style="1" customWidth="1"/>
    <col min="11784" max="11784" width="17.140625" style="1" customWidth="1"/>
    <col min="11785" max="12032" width="9.140625" style="1"/>
    <col min="12033" max="12033" width="27.7109375" style="1" customWidth="1"/>
    <col min="12034" max="12034" width="9.140625" style="1"/>
    <col min="12035" max="12036" width="7.7109375" style="1" customWidth="1"/>
    <col min="12037" max="12037" width="11.7109375" style="1" customWidth="1"/>
    <col min="12038" max="12038" width="7.42578125" style="1" customWidth="1"/>
    <col min="12039" max="12039" width="7.28515625" style="1" customWidth="1"/>
    <col min="12040" max="12040" width="17.140625" style="1" customWidth="1"/>
    <col min="12041" max="12288" width="9.140625" style="1"/>
    <col min="12289" max="12289" width="27.7109375" style="1" customWidth="1"/>
    <col min="12290" max="12290" width="9.140625" style="1"/>
    <col min="12291" max="12292" width="7.7109375" style="1" customWidth="1"/>
    <col min="12293" max="12293" width="11.7109375" style="1" customWidth="1"/>
    <col min="12294" max="12294" width="7.42578125" style="1" customWidth="1"/>
    <col min="12295" max="12295" width="7.28515625" style="1" customWidth="1"/>
    <col min="12296" max="12296" width="17.140625" style="1" customWidth="1"/>
    <col min="12297" max="12544" width="9.140625" style="1"/>
    <col min="12545" max="12545" width="27.7109375" style="1" customWidth="1"/>
    <col min="12546" max="12546" width="9.140625" style="1"/>
    <col min="12547" max="12548" width="7.7109375" style="1" customWidth="1"/>
    <col min="12549" max="12549" width="11.7109375" style="1" customWidth="1"/>
    <col min="12550" max="12550" width="7.42578125" style="1" customWidth="1"/>
    <col min="12551" max="12551" width="7.28515625" style="1" customWidth="1"/>
    <col min="12552" max="12552" width="17.140625" style="1" customWidth="1"/>
    <col min="12553" max="12800" width="9.140625" style="1"/>
    <col min="12801" max="12801" width="27.7109375" style="1" customWidth="1"/>
    <col min="12802" max="12802" width="9.140625" style="1"/>
    <col min="12803" max="12804" width="7.7109375" style="1" customWidth="1"/>
    <col min="12805" max="12805" width="11.7109375" style="1" customWidth="1"/>
    <col min="12806" max="12806" width="7.42578125" style="1" customWidth="1"/>
    <col min="12807" max="12807" width="7.28515625" style="1" customWidth="1"/>
    <col min="12808" max="12808" width="17.140625" style="1" customWidth="1"/>
    <col min="12809" max="13056" width="9.140625" style="1"/>
    <col min="13057" max="13057" width="27.7109375" style="1" customWidth="1"/>
    <col min="13058" max="13058" width="9.140625" style="1"/>
    <col min="13059" max="13060" width="7.7109375" style="1" customWidth="1"/>
    <col min="13061" max="13061" width="11.7109375" style="1" customWidth="1"/>
    <col min="13062" max="13062" width="7.42578125" style="1" customWidth="1"/>
    <col min="13063" max="13063" width="7.28515625" style="1" customWidth="1"/>
    <col min="13064" max="13064" width="17.140625" style="1" customWidth="1"/>
    <col min="13065" max="13312" width="9.140625" style="1"/>
    <col min="13313" max="13313" width="27.7109375" style="1" customWidth="1"/>
    <col min="13314" max="13314" width="9.140625" style="1"/>
    <col min="13315" max="13316" width="7.7109375" style="1" customWidth="1"/>
    <col min="13317" max="13317" width="11.7109375" style="1" customWidth="1"/>
    <col min="13318" max="13318" width="7.42578125" style="1" customWidth="1"/>
    <col min="13319" max="13319" width="7.28515625" style="1" customWidth="1"/>
    <col min="13320" max="13320" width="17.140625" style="1" customWidth="1"/>
    <col min="13321" max="13568" width="9.140625" style="1"/>
    <col min="13569" max="13569" width="27.7109375" style="1" customWidth="1"/>
    <col min="13570" max="13570" width="9.140625" style="1"/>
    <col min="13571" max="13572" width="7.7109375" style="1" customWidth="1"/>
    <col min="13573" max="13573" width="11.7109375" style="1" customWidth="1"/>
    <col min="13574" max="13574" width="7.42578125" style="1" customWidth="1"/>
    <col min="13575" max="13575" width="7.28515625" style="1" customWidth="1"/>
    <col min="13576" max="13576" width="17.140625" style="1" customWidth="1"/>
    <col min="13577" max="13824" width="9.140625" style="1"/>
    <col min="13825" max="13825" width="27.7109375" style="1" customWidth="1"/>
    <col min="13826" max="13826" width="9.140625" style="1"/>
    <col min="13827" max="13828" width="7.7109375" style="1" customWidth="1"/>
    <col min="13829" max="13829" width="11.7109375" style="1" customWidth="1"/>
    <col min="13830" max="13830" width="7.42578125" style="1" customWidth="1"/>
    <col min="13831" max="13831" width="7.28515625" style="1" customWidth="1"/>
    <col min="13832" max="13832" width="17.140625" style="1" customWidth="1"/>
    <col min="13833" max="14080" width="9.140625" style="1"/>
    <col min="14081" max="14081" width="27.7109375" style="1" customWidth="1"/>
    <col min="14082" max="14082" width="9.140625" style="1"/>
    <col min="14083" max="14084" width="7.7109375" style="1" customWidth="1"/>
    <col min="14085" max="14085" width="11.7109375" style="1" customWidth="1"/>
    <col min="14086" max="14086" width="7.42578125" style="1" customWidth="1"/>
    <col min="14087" max="14087" width="7.28515625" style="1" customWidth="1"/>
    <col min="14088" max="14088" width="17.140625" style="1" customWidth="1"/>
    <col min="14089" max="14336" width="9.140625" style="1"/>
    <col min="14337" max="14337" width="27.7109375" style="1" customWidth="1"/>
    <col min="14338" max="14338" width="9.140625" style="1"/>
    <col min="14339" max="14340" width="7.7109375" style="1" customWidth="1"/>
    <col min="14341" max="14341" width="11.7109375" style="1" customWidth="1"/>
    <col min="14342" max="14342" width="7.42578125" style="1" customWidth="1"/>
    <col min="14343" max="14343" width="7.28515625" style="1" customWidth="1"/>
    <col min="14344" max="14344" width="17.140625" style="1" customWidth="1"/>
    <col min="14345" max="14592" width="9.140625" style="1"/>
    <col min="14593" max="14593" width="27.7109375" style="1" customWidth="1"/>
    <col min="14594" max="14594" width="9.140625" style="1"/>
    <col min="14595" max="14596" width="7.7109375" style="1" customWidth="1"/>
    <col min="14597" max="14597" width="11.7109375" style="1" customWidth="1"/>
    <col min="14598" max="14598" width="7.42578125" style="1" customWidth="1"/>
    <col min="14599" max="14599" width="7.28515625" style="1" customWidth="1"/>
    <col min="14600" max="14600" width="17.140625" style="1" customWidth="1"/>
    <col min="14601" max="14848" width="9.140625" style="1"/>
    <col min="14849" max="14849" width="27.7109375" style="1" customWidth="1"/>
    <col min="14850" max="14850" width="9.140625" style="1"/>
    <col min="14851" max="14852" width="7.7109375" style="1" customWidth="1"/>
    <col min="14853" max="14853" width="11.7109375" style="1" customWidth="1"/>
    <col min="14854" max="14854" width="7.42578125" style="1" customWidth="1"/>
    <col min="14855" max="14855" width="7.28515625" style="1" customWidth="1"/>
    <col min="14856" max="14856" width="17.140625" style="1" customWidth="1"/>
    <col min="14857" max="15104" width="9.140625" style="1"/>
    <col min="15105" max="15105" width="27.7109375" style="1" customWidth="1"/>
    <col min="15106" max="15106" width="9.140625" style="1"/>
    <col min="15107" max="15108" width="7.7109375" style="1" customWidth="1"/>
    <col min="15109" max="15109" width="11.7109375" style="1" customWidth="1"/>
    <col min="15110" max="15110" width="7.42578125" style="1" customWidth="1"/>
    <col min="15111" max="15111" width="7.28515625" style="1" customWidth="1"/>
    <col min="15112" max="15112" width="17.140625" style="1" customWidth="1"/>
    <col min="15113" max="15360" width="9.140625" style="1"/>
    <col min="15361" max="15361" width="27.7109375" style="1" customWidth="1"/>
    <col min="15362" max="15362" width="9.140625" style="1"/>
    <col min="15363" max="15364" width="7.7109375" style="1" customWidth="1"/>
    <col min="15365" max="15365" width="11.7109375" style="1" customWidth="1"/>
    <col min="15366" max="15366" width="7.42578125" style="1" customWidth="1"/>
    <col min="15367" max="15367" width="7.28515625" style="1" customWidth="1"/>
    <col min="15368" max="15368" width="17.140625" style="1" customWidth="1"/>
    <col min="15369" max="15616" width="9.140625" style="1"/>
    <col min="15617" max="15617" width="27.7109375" style="1" customWidth="1"/>
    <col min="15618" max="15618" width="9.140625" style="1"/>
    <col min="15619" max="15620" width="7.7109375" style="1" customWidth="1"/>
    <col min="15621" max="15621" width="11.7109375" style="1" customWidth="1"/>
    <col min="15622" max="15622" width="7.42578125" style="1" customWidth="1"/>
    <col min="15623" max="15623" width="7.28515625" style="1" customWidth="1"/>
    <col min="15624" max="15624" width="17.140625" style="1" customWidth="1"/>
    <col min="15625" max="15872" width="9.140625" style="1"/>
    <col min="15873" max="15873" width="27.7109375" style="1" customWidth="1"/>
    <col min="15874" max="15874" width="9.140625" style="1"/>
    <col min="15875" max="15876" width="7.7109375" style="1" customWidth="1"/>
    <col min="15877" max="15877" width="11.7109375" style="1" customWidth="1"/>
    <col min="15878" max="15878" width="7.42578125" style="1" customWidth="1"/>
    <col min="15879" max="15879" width="7.28515625" style="1" customWidth="1"/>
    <col min="15880" max="15880" width="17.140625" style="1" customWidth="1"/>
    <col min="15881" max="16128" width="9.140625" style="1"/>
    <col min="16129" max="16129" width="27.7109375" style="1" customWidth="1"/>
    <col min="16130" max="16130" width="9.140625" style="1"/>
    <col min="16131" max="16132" width="7.7109375" style="1" customWidth="1"/>
    <col min="16133" max="16133" width="11.7109375" style="1" customWidth="1"/>
    <col min="16134" max="16134" width="7.42578125" style="1" customWidth="1"/>
    <col min="16135" max="16135" width="7.28515625" style="1" customWidth="1"/>
    <col min="16136" max="16136" width="17.140625" style="1" customWidth="1"/>
    <col min="16137" max="16384" width="9.140625" style="1"/>
  </cols>
  <sheetData>
    <row r="1" spans="1:256" ht="12.75" x14ac:dyDescent="0.25">
      <c r="A1" s="173" t="s">
        <v>1</v>
      </c>
      <c r="B1" s="173"/>
      <c r="C1" s="173"/>
      <c r="D1" s="173"/>
      <c r="E1" s="173"/>
      <c r="F1" s="173"/>
      <c r="G1" s="173"/>
      <c r="H1" s="173"/>
    </row>
    <row r="2" spans="1:256" x14ac:dyDescent="0.25">
      <c r="A2" s="117" t="s">
        <v>2</v>
      </c>
      <c r="B2" s="118"/>
      <c r="C2" s="118"/>
      <c r="D2" s="118"/>
      <c r="E2" s="118"/>
      <c r="F2" s="118"/>
      <c r="G2" s="118"/>
      <c r="H2" s="119"/>
    </row>
    <row r="3" spans="1:256" ht="13.5" customHeight="1" x14ac:dyDescent="0.2">
      <c r="A3" s="2" t="s">
        <v>3</v>
      </c>
      <c r="B3" s="2" t="s">
        <v>4</v>
      </c>
      <c r="C3" s="3" t="s">
        <v>5</v>
      </c>
      <c r="D3" s="3" t="s">
        <v>6</v>
      </c>
      <c r="E3" s="3" t="s">
        <v>7</v>
      </c>
      <c r="F3" s="4" t="s">
        <v>8</v>
      </c>
      <c r="G3" s="72" t="s">
        <v>9</v>
      </c>
      <c r="H3" s="3" t="s">
        <v>10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</row>
    <row r="4" spans="1:256" x14ac:dyDescent="0.25">
      <c r="A4" s="112" t="s">
        <v>280</v>
      </c>
      <c r="B4" s="113"/>
      <c r="C4" s="114"/>
      <c r="D4" s="114"/>
      <c r="E4" s="114"/>
      <c r="F4" s="114"/>
      <c r="G4" s="114"/>
      <c r="H4" s="174"/>
    </row>
    <row r="5" spans="1:256" ht="24.75" customHeight="1" x14ac:dyDescent="0.25">
      <c r="A5" s="7" t="s">
        <v>12</v>
      </c>
      <c r="B5" s="8">
        <v>100</v>
      </c>
      <c r="C5" s="9">
        <v>1.7</v>
      </c>
      <c r="D5" s="9">
        <v>5.07</v>
      </c>
      <c r="E5" s="9">
        <v>10.52</v>
      </c>
      <c r="F5" s="9">
        <v>95.4</v>
      </c>
      <c r="G5" s="10" t="s">
        <v>13</v>
      </c>
      <c r="H5" s="11" t="s">
        <v>14</v>
      </c>
    </row>
    <row r="6" spans="1:256" customFormat="1" ht="15" x14ac:dyDescent="0.25">
      <c r="A6" s="12" t="s">
        <v>208</v>
      </c>
      <c r="B6" s="76">
        <v>250</v>
      </c>
      <c r="C6" s="14">
        <v>16.91</v>
      </c>
      <c r="D6" s="14">
        <v>19.899999999999999</v>
      </c>
      <c r="E6" s="14">
        <v>42.64</v>
      </c>
      <c r="F6" s="14">
        <v>418</v>
      </c>
      <c r="G6" s="36" t="s">
        <v>281</v>
      </c>
      <c r="H6" s="12" t="s">
        <v>209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x14ac:dyDescent="0.2">
      <c r="A7" s="175" t="s">
        <v>38</v>
      </c>
      <c r="B7" s="91">
        <v>215</v>
      </c>
      <c r="C7" s="92">
        <v>7.0000000000000007E-2</v>
      </c>
      <c r="D7" s="92">
        <v>0.02</v>
      </c>
      <c r="E7" s="92">
        <v>15</v>
      </c>
      <c r="F7" s="92">
        <v>60</v>
      </c>
      <c r="G7" s="91" t="s">
        <v>39</v>
      </c>
      <c r="H7" s="35" t="s">
        <v>40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</row>
    <row r="8" spans="1:256" x14ac:dyDescent="0.25">
      <c r="A8" s="25" t="s">
        <v>41</v>
      </c>
      <c r="B8" s="93">
        <v>20</v>
      </c>
      <c r="C8" s="94">
        <v>1.3</v>
      </c>
      <c r="D8" s="94">
        <v>0.2</v>
      </c>
      <c r="E8" s="94">
        <v>8.6</v>
      </c>
      <c r="F8" s="94">
        <v>43</v>
      </c>
      <c r="G8" s="71" t="s">
        <v>25</v>
      </c>
      <c r="H8" s="18" t="s">
        <v>42</v>
      </c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  <c r="FL8" s="88"/>
      <c r="FM8" s="88"/>
      <c r="FN8" s="88"/>
      <c r="FO8" s="88"/>
      <c r="FP8" s="88"/>
      <c r="FQ8" s="88"/>
      <c r="FR8" s="88"/>
      <c r="FS8" s="88"/>
      <c r="FT8" s="88"/>
      <c r="FU8" s="88"/>
      <c r="FV8" s="88"/>
      <c r="FW8" s="88"/>
      <c r="FX8" s="88"/>
      <c r="FY8" s="88"/>
      <c r="FZ8" s="88"/>
      <c r="GA8" s="88"/>
      <c r="GB8" s="88"/>
      <c r="GC8" s="88"/>
      <c r="GD8" s="88"/>
      <c r="GE8" s="88"/>
      <c r="GF8" s="88"/>
      <c r="GG8" s="88"/>
      <c r="GH8" s="88"/>
      <c r="GI8" s="88"/>
      <c r="GJ8" s="88"/>
      <c r="GK8" s="88"/>
      <c r="GL8" s="88"/>
      <c r="GM8" s="88"/>
      <c r="GN8" s="88"/>
      <c r="GO8" s="88"/>
      <c r="GP8" s="88"/>
      <c r="GQ8" s="88"/>
      <c r="GR8" s="88"/>
      <c r="GS8" s="88"/>
      <c r="GT8" s="88"/>
      <c r="GU8" s="88"/>
      <c r="GV8" s="88"/>
      <c r="GW8" s="88"/>
      <c r="GX8" s="88"/>
      <c r="GY8" s="88"/>
      <c r="GZ8" s="88"/>
      <c r="HA8" s="88"/>
      <c r="HB8" s="88"/>
      <c r="HC8" s="88"/>
      <c r="HD8" s="88"/>
      <c r="HE8" s="88"/>
      <c r="HF8" s="88"/>
      <c r="HG8" s="88"/>
      <c r="HH8" s="88"/>
      <c r="HI8" s="88"/>
      <c r="HJ8" s="88"/>
      <c r="HK8" s="88"/>
      <c r="HL8" s="88"/>
      <c r="HM8" s="88"/>
      <c r="HN8" s="88"/>
      <c r="HO8" s="88"/>
      <c r="HP8" s="88"/>
      <c r="HQ8" s="88"/>
      <c r="HR8" s="88"/>
      <c r="HS8" s="88"/>
      <c r="HT8" s="88"/>
      <c r="HU8" s="88"/>
      <c r="HV8" s="88"/>
      <c r="HW8" s="88"/>
      <c r="HX8" s="88"/>
      <c r="HY8" s="88"/>
      <c r="HZ8" s="88"/>
      <c r="IA8" s="88"/>
      <c r="IB8" s="88"/>
      <c r="IC8" s="88"/>
      <c r="ID8" s="88"/>
      <c r="IE8" s="88"/>
      <c r="IF8" s="88"/>
      <c r="IG8" s="88"/>
      <c r="IH8" s="88"/>
      <c r="II8" s="88"/>
      <c r="IJ8" s="88"/>
      <c r="IK8" s="88"/>
      <c r="IL8" s="88"/>
      <c r="IM8" s="88"/>
      <c r="IN8" s="88"/>
      <c r="IO8" s="88"/>
      <c r="IP8" s="88"/>
      <c r="IQ8" s="88"/>
      <c r="IR8" s="88"/>
      <c r="IS8" s="88"/>
      <c r="IT8" s="88"/>
      <c r="IU8" s="88"/>
    </row>
    <row r="9" spans="1:256" x14ac:dyDescent="0.25">
      <c r="A9" s="28" t="s">
        <v>27</v>
      </c>
      <c r="B9" s="2">
        <f>SUM(B5:B8)</f>
        <v>585</v>
      </c>
      <c r="C9" s="72">
        <f>SUM(C5:C8)</f>
        <v>19.98</v>
      </c>
      <c r="D9" s="72">
        <f>SUM(D5:D8)</f>
        <v>25.189999999999998</v>
      </c>
      <c r="E9" s="72">
        <f>SUM(E5:E8)</f>
        <v>76.759999999999991</v>
      </c>
      <c r="F9" s="72">
        <f>SUM(F5:F8)</f>
        <v>616.4</v>
      </c>
      <c r="G9" s="72"/>
      <c r="H9" s="72"/>
    </row>
    <row r="10" spans="1:256" x14ac:dyDescent="0.25">
      <c r="A10" s="120" t="s">
        <v>282</v>
      </c>
      <c r="B10" s="120"/>
      <c r="C10" s="176"/>
      <c r="D10" s="176"/>
      <c r="E10" s="176"/>
      <c r="F10" s="176"/>
      <c r="G10" s="120"/>
      <c r="H10" s="120"/>
    </row>
    <row r="11" spans="1:256" x14ac:dyDescent="0.2">
      <c r="A11" s="18" t="s">
        <v>88</v>
      </c>
      <c r="B11" s="89">
        <v>50</v>
      </c>
      <c r="C11" s="41">
        <v>5.15</v>
      </c>
      <c r="D11" s="41">
        <v>5.07</v>
      </c>
      <c r="E11" s="41">
        <v>40.880000000000003</v>
      </c>
      <c r="F11" s="41">
        <v>219.57</v>
      </c>
      <c r="G11" s="20" t="s">
        <v>89</v>
      </c>
      <c r="H11" s="35" t="s">
        <v>90</v>
      </c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8"/>
      <c r="EI11" s="88"/>
      <c r="EJ11" s="88"/>
      <c r="EK11" s="88"/>
      <c r="EL11" s="88"/>
      <c r="EM11" s="88"/>
      <c r="EN11" s="88"/>
      <c r="EO11" s="88"/>
      <c r="EP11" s="88"/>
      <c r="EQ11" s="88"/>
      <c r="ER11" s="88"/>
      <c r="ES11" s="88"/>
      <c r="ET11" s="88"/>
      <c r="EU11" s="88"/>
      <c r="EV11" s="88"/>
      <c r="EW11" s="88"/>
      <c r="EX11" s="88"/>
      <c r="EY11" s="88"/>
      <c r="EZ11" s="88"/>
      <c r="FA11" s="88"/>
      <c r="FB11" s="88"/>
      <c r="FC11" s="88"/>
      <c r="FD11" s="88"/>
      <c r="FE11" s="88"/>
      <c r="FF11" s="88"/>
      <c r="FG11" s="88"/>
      <c r="FH11" s="88"/>
      <c r="FI11" s="88"/>
      <c r="FJ11" s="88"/>
      <c r="FK11" s="88"/>
      <c r="FL11" s="88"/>
      <c r="FM11" s="88"/>
      <c r="FN11" s="88"/>
      <c r="FO11" s="88"/>
      <c r="FP11" s="88"/>
      <c r="FQ11" s="88"/>
      <c r="FR11" s="88"/>
      <c r="FS11" s="88"/>
      <c r="FT11" s="88"/>
      <c r="FU11" s="88"/>
      <c r="FV11" s="88"/>
      <c r="FW11" s="88"/>
      <c r="FX11" s="88"/>
      <c r="FY11" s="88"/>
      <c r="FZ11" s="88"/>
      <c r="GA11" s="88"/>
      <c r="GB11" s="88"/>
      <c r="GC11" s="88"/>
      <c r="GD11" s="88"/>
      <c r="GE11" s="88"/>
      <c r="GF11" s="88"/>
      <c r="GG11" s="88"/>
      <c r="GH11" s="88"/>
      <c r="GI11" s="88"/>
      <c r="GJ11" s="88"/>
      <c r="GK11" s="88"/>
      <c r="GL11" s="88"/>
      <c r="GM11" s="88"/>
      <c r="GN11" s="88"/>
      <c r="GO11" s="88"/>
      <c r="GP11" s="88"/>
      <c r="GQ11" s="88"/>
      <c r="GR11" s="88"/>
      <c r="GS11" s="88"/>
      <c r="GT11" s="88"/>
      <c r="GU11" s="88"/>
      <c r="GV11" s="88"/>
      <c r="GW11" s="88"/>
      <c r="GX11" s="88"/>
      <c r="GY11" s="88"/>
      <c r="GZ11" s="88"/>
      <c r="HA11" s="88"/>
      <c r="HB11" s="88"/>
      <c r="HC11" s="88"/>
      <c r="HD11" s="88"/>
      <c r="HE11" s="88"/>
      <c r="HF11" s="88"/>
      <c r="HG11" s="88"/>
      <c r="HH11" s="88"/>
      <c r="HI11" s="88"/>
      <c r="HJ11" s="88"/>
      <c r="HK11" s="88"/>
      <c r="HL11" s="88"/>
      <c r="HM11" s="88"/>
      <c r="HN11" s="88"/>
      <c r="HO11" s="88"/>
      <c r="HP11" s="88"/>
      <c r="HQ11" s="88"/>
      <c r="HR11" s="88"/>
      <c r="HS11" s="88"/>
      <c r="HT11" s="88"/>
      <c r="HU11" s="88"/>
      <c r="HV11" s="88"/>
      <c r="HW11" s="88"/>
      <c r="HX11" s="88"/>
      <c r="HY11" s="88"/>
      <c r="HZ11" s="88"/>
      <c r="IA11" s="88"/>
      <c r="IB11" s="88"/>
      <c r="IC11" s="88"/>
      <c r="ID11" s="88"/>
      <c r="IE11" s="88"/>
      <c r="IF11" s="88"/>
      <c r="IG11" s="88"/>
      <c r="IH11" s="88"/>
      <c r="II11" s="88"/>
      <c r="IJ11" s="88"/>
      <c r="IK11" s="88"/>
      <c r="IL11" s="88"/>
      <c r="IM11" s="88"/>
      <c r="IN11" s="88"/>
      <c r="IO11" s="88"/>
      <c r="IP11" s="88"/>
      <c r="IQ11" s="88"/>
      <c r="IR11" s="88"/>
      <c r="IS11" s="88"/>
      <c r="IT11" s="88"/>
      <c r="IU11" s="88"/>
    </row>
    <row r="12" spans="1:256" x14ac:dyDescent="0.2">
      <c r="A12" s="175" t="s">
        <v>38</v>
      </c>
      <c r="B12" s="91">
        <v>215</v>
      </c>
      <c r="C12" s="92">
        <v>7.0000000000000007E-2</v>
      </c>
      <c r="D12" s="92">
        <v>0.02</v>
      </c>
      <c r="E12" s="92">
        <v>15</v>
      </c>
      <c r="F12" s="92">
        <v>60</v>
      </c>
      <c r="G12" s="91" t="s">
        <v>39</v>
      </c>
      <c r="H12" s="35" t="s">
        <v>40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</row>
    <row r="13" spans="1:256" x14ac:dyDescent="0.25">
      <c r="A13" s="28" t="s">
        <v>27</v>
      </c>
      <c r="B13" s="2">
        <f>SUM(B11:B12)</f>
        <v>265</v>
      </c>
      <c r="C13" s="2">
        <f>SUM(C11:C12)</f>
        <v>5.2200000000000006</v>
      </c>
      <c r="D13" s="2">
        <f>SUM(D11:D12)</f>
        <v>5.09</v>
      </c>
      <c r="E13" s="2">
        <f>SUM(E11:E12)</f>
        <v>55.88</v>
      </c>
      <c r="F13" s="2">
        <f>SUM(F11:F12)</f>
        <v>279.57</v>
      </c>
      <c r="G13" s="2"/>
      <c r="H13" s="2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  <c r="IR13" s="55"/>
      <c r="IS13" s="55"/>
      <c r="IT13" s="55"/>
      <c r="IU13" s="55"/>
    </row>
    <row r="14" spans="1:256" x14ac:dyDescent="0.25">
      <c r="A14" s="28" t="s">
        <v>125</v>
      </c>
      <c r="B14" s="2">
        <f>SUM(B9,B13)</f>
        <v>850</v>
      </c>
      <c r="C14" s="2">
        <f>SUM(C9,C13)</f>
        <v>25.200000000000003</v>
      </c>
      <c r="D14" s="2">
        <f>SUM(D9,D13)</f>
        <v>30.279999999999998</v>
      </c>
      <c r="E14" s="2">
        <f>SUM(E9,E13)</f>
        <v>132.63999999999999</v>
      </c>
      <c r="F14" s="2">
        <f>SUM(F9,F13)</f>
        <v>895.97</v>
      </c>
      <c r="G14" s="2"/>
      <c r="H14" s="2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  <c r="IR14" s="55"/>
      <c r="IS14" s="55"/>
      <c r="IT14" s="55"/>
      <c r="IU14" s="55"/>
    </row>
    <row r="15" spans="1:256" x14ac:dyDescent="0.25">
      <c r="A15" s="117" t="s">
        <v>28</v>
      </c>
      <c r="B15" s="118"/>
      <c r="C15" s="118"/>
      <c r="D15" s="118"/>
      <c r="E15" s="118"/>
      <c r="F15" s="118"/>
      <c r="G15" s="118"/>
      <c r="H15" s="119"/>
      <c r="L15" s="32"/>
    </row>
    <row r="16" spans="1:256" ht="14.25" customHeight="1" x14ac:dyDescent="0.2">
      <c r="A16" s="2" t="s">
        <v>3</v>
      </c>
      <c r="B16" s="2" t="s">
        <v>4</v>
      </c>
      <c r="C16" s="3" t="s">
        <v>5</v>
      </c>
      <c r="D16" s="3" t="s">
        <v>6</v>
      </c>
      <c r="E16" s="3" t="s">
        <v>7</v>
      </c>
      <c r="F16" s="4" t="s">
        <v>8</v>
      </c>
      <c r="G16" s="72" t="s">
        <v>9</v>
      </c>
      <c r="H16" s="3" t="s">
        <v>10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</row>
    <row r="17" spans="1:256" x14ac:dyDescent="0.25">
      <c r="A17" s="112" t="s">
        <v>280</v>
      </c>
      <c r="B17" s="113"/>
      <c r="C17" s="114"/>
      <c r="D17" s="114"/>
      <c r="E17" s="114"/>
      <c r="F17" s="114"/>
      <c r="G17" s="113"/>
      <c r="H17" s="115"/>
    </row>
    <row r="18" spans="1:256" s="75" customFormat="1" ht="25.9" customHeight="1" x14ac:dyDescent="0.2">
      <c r="A18" s="31" t="s">
        <v>29</v>
      </c>
      <c r="B18" s="33">
        <v>70</v>
      </c>
      <c r="C18" s="9">
        <v>2.99</v>
      </c>
      <c r="D18" s="9">
        <v>10</v>
      </c>
      <c r="E18" s="9">
        <v>2.15</v>
      </c>
      <c r="F18" s="9">
        <v>110.46</v>
      </c>
      <c r="G18" s="34" t="s">
        <v>30</v>
      </c>
      <c r="H18" s="35" t="s">
        <v>31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6" ht="15" customHeight="1" x14ac:dyDescent="0.25">
      <c r="A19" s="18" t="s">
        <v>32</v>
      </c>
      <c r="B19" s="44">
        <v>200</v>
      </c>
      <c r="C19" s="44">
        <v>20.56</v>
      </c>
      <c r="D19" s="44">
        <v>18.16</v>
      </c>
      <c r="E19" s="44">
        <v>56.38</v>
      </c>
      <c r="F19" s="44">
        <v>481.5</v>
      </c>
      <c r="G19" s="36" t="s">
        <v>33</v>
      </c>
      <c r="H19" s="45" t="s">
        <v>34</v>
      </c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x14ac:dyDescent="0.2">
      <c r="A20" s="175" t="s">
        <v>38</v>
      </c>
      <c r="B20" s="91">
        <v>215</v>
      </c>
      <c r="C20" s="92">
        <v>7.0000000000000007E-2</v>
      </c>
      <c r="D20" s="92">
        <v>0.02</v>
      </c>
      <c r="E20" s="92">
        <v>15</v>
      </c>
      <c r="F20" s="92">
        <v>60</v>
      </c>
      <c r="G20" s="91" t="s">
        <v>39</v>
      </c>
      <c r="H20" s="35" t="s">
        <v>40</v>
      </c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</row>
    <row r="21" spans="1:256" x14ac:dyDescent="0.25">
      <c r="A21" s="25" t="s">
        <v>126</v>
      </c>
      <c r="B21" s="26">
        <v>20</v>
      </c>
      <c r="C21" s="41">
        <v>1.6</v>
      </c>
      <c r="D21" s="41">
        <v>0.2</v>
      </c>
      <c r="E21" s="41">
        <v>10.199999999999999</v>
      </c>
      <c r="F21" s="41">
        <v>50</v>
      </c>
      <c r="G21" s="20" t="s">
        <v>25</v>
      </c>
      <c r="H21" s="27" t="s">
        <v>26</v>
      </c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8"/>
      <c r="AY21" s="88"/>
      <c r="AZ21" s="88"/>
      <c r="BA21" s="88"/>
      <c r="BB21" s="88"/>
      <c r="BC21" s="88"/>
      <c r="BD21" s="88"/>
      <c r="BE21" s="88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88"/>
      <c r="CB21" s="88"/>
      <c r="CC21" s="88"/>
      <c r="CD21" s="88"/>
      <c r="CE21" s="88"/>
      <c r="CF21" s="88"/>
      <c r="CG21" s="88"/>
      <c r="CH21" s="88"/>
      <c r="CI21" s="88"/>
      <c r="CJ21" s="88"/>
      <c r="CK21" s="88"/>
      <c r="CL21" s="88"/>
      <c r="CM21" s="88"/>
      <c r="CN21" s="88"/>
      <c r="CO21" s="88"/>
      <c r="CP21" s="88"/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8"/>
      <c r="DS21" s="88"/>
      <c r="DT21" s="88"/>
      <c r="DU21" s="88"/>
      <c r="DV21" s="88"/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8"/>
      <c r="EX21" s="88"/>
      <c r="EY21" s="88"/>
      <c r="EZ21" s="88"/>
      <c r="FA21" s="88"/>
      <c r="FB21" s="88"/>
      <c r="FC21" s="88"/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88"/>
      <c r="FO21" s="88"/>
      <c r="FP21" s="88"/>
      <c r="FQ21" s="88"/>
      <c r="FR21" s="88"/>
      <c r="FS21" s="88"/>
      <c r="FT21" s="88"/>
      <c r="FU21" s="88"/>
      <c r="FV21" s="88"/>
      <c r="FW21" s="88"/>
      <c r="FX21" s="88"/>
      <c r="FY21" s="88"/>
      <c r="FZ21" s="88"/>
      <c r="GA21" s="88"/>
      <c r="GB21" s="88"/>
      <c r="GC21" s="88"/>
      <c r="GD21" s="88"/>
      <c r="GE21" s="88"/>
      <c r="GF21" s="88"/>
      <c r="GG21" s="88"/>
      <c r="GH21" s="88"/>
      <c r="GI21" s="88"/>
      <c r="GJ21" s="88"/>
      <c r="GK21" s="88"/>
      <c r="GL21" s="88"/>
      <c r="GM21" s="88"/>
      <c r="GN21" s="88"/>
      <c r="GO21" s="88"/>
      <c r="GP21" s="88"/>
      <c r="GQ21" s="88"/>
      <c r="GR21" s="88"/>
      <c r="GS21" s="88"/>
      <c r="GT21" s="88"/>
      <c r="GU21" s="88"/>
      <c r="GV21" s="88"/>
      <c r="GW21" s="88"/>
      <c r="GX21" s="88"/>
      <c r="GY21" s="88"/>
      <c r="GZ21" s="88"/>
      <c r="HA21" s="88"/>
      <c r="HB21" s="88"/>
      <c r="HC21" s="88"/>
      <c r="HD21" s="88"/>
      <c r="HE21" s="88"/>
      <c r="HF21" s="88"/>
      <c r="HG21" s="88"/>
      <c r="HH21" s="88"/>
      <c r="HI21" s="88"/>
      <c r="HJ21" s="88"/>
      <c r="HK21" s="88"/>
      <c r="HL21" s="88"/>
      <c r="HM21" s="88"/>
      <c r="HN21" s="88"/>
      <c r="HO21" s="88"/>
      <c r="HP21" s="88"/>
      <c r="HQ21" s="88"/>
      <c r="HR21" s="88"/>
      <c r="HS21" s="88"/>
      <c r="HT21" s="88"/>
      <c r="HU21" s="88"/>
      <c r="HV21" s="88"/>
      <c r="HW21" s="88"/>
      <c r="HX21" s="88"/>
      <c r="HY21" s="88"/>
      <c r="HZ21" s="88"/>
      <c r="IA21" s="88"/>
      <c r="IB21" s="88"/>
      <c r="IC21" s="88"/>
      <c r="ID21" s="88"/>
      <c r="IE21" s="88"/>
      <c r="IF21" s="88"/>
      <c r="IG21" s="88"/>
      <c r="IH21" s="88"/>
      <c r="II21" s="88"/>
      <c r="IJ21" s="88"/>
      <c r="IK21" s="88"/>
      <c r="IL21" s="88"/>
      <c r="IM21" s="88"/>
      <c r="IN21" s="88"/>
      <c r="IO21" s="88"/>
      <c r="IP21" s="88"/>
      <c r="IQ21" s="88"/>
      <c r="IR21" s="88"/>
      <c r="IS21" s="88"/>
      <c r="IT21" s="88"/>
      <c r="IU21" s="88"/>
    </row>
    <row r="22" spans="1:256" x14ac:dyDescent="0.25">
      <c r="A22" s="28" t="s">
        <v>27</v>
      </c>
      <c r="B22" s="2">
        <f>SUM(B18:B21)</f>
        <v>505</v>
      </c>
      <c r="C22" s="72">
        <f>SUM(C18:C21)</f>
        <v>25.22</v>
      </c>
      <c r="D22" s="72">
        <f>SUM(D18:D21)</f>
        <v>28.38</v>
      </c>
      <c r="E22" s="72">
        <f>SUM(E18:E21)</f>
        <v>83.73</v>
      </c>
      <c r="F22" s="72">
        <f>SUM(F18:F21)</f>
        <v>701.96</v>
      </c>
      <c r="G22" s="72"/>
      <c r="H22" s="72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</row>
    <row r="23" spans="1:256" x14ac:dyDescent="0.25">
      <c r="A23" s="120" t="s">
        <v>282</v>
      </c>
      <c r="B23" s="120"/>
      <c r="C23" s="176"/>
      <c r="D23" s="176"/>
      <c r="E23" s="176"/>
      <c r="F23" s="176"/>
      <c r="G23" s="120"/>
      <c r="H23" s="120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</row>
    <row r="24" spans="1:256" s="75" customFormat="1" ht="12.6" customHeight="1" x14ac:dyDescent="0.2">
      <c r="A24" s="18" t="s">
        <v>35</v>
      </c>
      <c r="B24" s="26">
        <v>50</v>
      </c>
      <c r="C24" s="9">
        <v>3.5</v>
      </c>
      <c r="D24" s="9">
        <v>2.8</v>
      </c>
      <c r="E24" s="9">
        <v>15.1</v>
      </c>
      <c r="F24" s="9">
        <v>102.4</v>
      </c>
      <c r="G24" s="20" t="s">
        <v>36</v>
      </c>
      <c r="H24" s="39" t="s">
        <v>37</v>
      </c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</row>
    <row r="25" spans="1:256" x14ac:dyDescent="0.2">
      <c r="A25" s="175" t="s">
        <v>38</v>
      </c>
      <c r="B25" s="91">
        <v>215</v>
      </c>
      <c r="C25" s="92">
        <v>7.0000000000000007E-2</v>
      </c>
      <c r="D25" s="92">
        <v>0.02</v>
      </c>
      <c r="E25" s="92">
        <v>15</v>
      </c>
      <c r="F25" s="92">
        <v>60</v>
      </c>
      <c r="G25" s="91" t="s">
        <v>39</v>
      </c>
      <c r="H25" s="35" t="s">
        <v>40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</row>
    <row r="26" spans="1:256" x14ac:dyDescent="0.25">
      <c r="A26" s="28" t="s">
        <v>27</v>
      </c>
      <c r="B26" s="2">
        <f>SUM(B24:B25)</f>
        <v>265</v>
      </c>
      <c r="C26" s="2">
        <f>SUM(C24:C25)</f>
        <v>3.57</v>
      </c>
      <c r="D26" s="2">
        <f>SUM(D24:D25)</f>
        <v>2.82</v>
      </c>
      <c r="E26" s="2">
        <f>SUM(E24:E25)</f>
        <v>30.1</v>
      </c>
      <c r="F26" s="2">
        <f>SUM(F24:F25)</f>
        <v>162.4</v>
      </c>
      <c r="G26" s="2"/>
      <c r="H26" s="2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</row>
    <row r="27" spans="1:256" x14ac:dyDescent="0.25">
      <c r="A27" s="28" t="s">
        <v>125</v>
      </c>
      <c r="B27" s="2">
        <f>SUM(B22,B26)</f>
        <v>770</v>
      </c>
      <c r="C27" s="2">
        <f>SUM(C22,C26)</f>
        <v>28.79</v>
      </c>
      <c r="D27" s="2">
        <f>SUM(D22,D26)</f>
        <v>31.2</v>
      </c>
      <c r="E27" s="2">
        <f>SUM(E22,E26)</f>
        <v>113.83000000000001</v>
      </c>
      <c r="F27" s="2">
        <f>SUM(F22,F26)</f>
        <v>864.36</v>
      </c>
      <c r="G27" s="2"/>
      <c r="H27" s="2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</row>
    <row r="28" spans="1:256" x14ac:dyDescent="0.25">
      <c r="A28" s="117" t="s">
        <v>43</v>
      </c>
      <c r="B28" s="118"/>
      <c r="C28" s="118"/>
      <c r="D28" s="118"/>
      <c r="E28" s="118"/>
      <c r="F28" s="118"/>
      <c r="G28" s="118"/>
      <c r="H28" s="119"/>
    </row>
    <row r="29" spans="1:256" ht="14.25" customHeight="1" x14ac:dyDescent="0.2">
      <c r="A29" s="2" t="s">
        <v>3</v>
      </c>
      <c r="B29" s="2" t="s">
        <v>4</v>
      </c>
      <c r="C29" s="3" t="s">
        <v>5</v>
      </c>
      <c r="D29" s="3" t="s">
        <v>6</v>
      </c>
      <c r="E29" s="3" t="s">
        <v>7</v>
      </c>
      <c r="F29" s="4" t="s">
        <v>8</v>
      </c>
      <c r="G29" s="72" t="s">
        <v>9</v>
      </c>
      <c r="H29" s="3" t="s">
        <v>10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6" x14ac:dyDescent="0.25">
      <c r="A30" s="112" t="s">
        <v>280</v>
      </c>
      <c r="B30" s="113"/>
      <c r="C30" s="114"/>
      <c r="D30" s="114"/>
      <c r="E30" s="114"/>
      <c r="F30" s="114"/>
      <c r="G30" s="113"/>
      <c r="H30" s="115"/>
    </row>
    <row r="31" spans="1:256" ht="24" x14ac:dyDescent="0.2">
      <c r="A31" s="7" t="s">
        <v>44</v>
      </c>
      <c r="B31" s="8">
        <v>50</v>
      </c>
      <c r="C31" s="9">
        <v>0.55000000000000004</v>
      </c>
      <c r="D31" s="9">
        <v>0.1</v>
      </c>
      <c r="E31" s="9">
        <v>1.9</v>
      </c>
      <c r="F31" s="9">
        <v>11</v>
      </c>
      <c r="G31" s="10" t="s">
        <v>45</v>
      </c>
      <c r="H31" s="39" t="s">
        <v>46</v>
      </c>
    </row>
    <row r="32" spans="1:256" s="17" customFormat="1" ht="24.75" customHeight="1" x14ac:dyDescent="0.2">
      <c r="A32" s="12" t="s">
        <v>47</v>
      </c>
      <c r="B32" s="44">
        <v>100</v>
      </c>
      <c r="C32" s="44">
        <v>18.5</v>
      </c>
      <c r="D32" s="44">
        <v>17.7</v>
      </c>
      <c r="E32" s="44">
        <v>23.5</v>
      </c>
      <c r="F32" s="44">
        <v>287.7</v>
      </c>
      <c r="G32" s="44" t="s">
        <v>283</v>
      </c>
      <c r="H32" s="45" t="s">
        <v>49</v>
      </c>
    </row>
    <row r="33" spans="1:255" ht="12.75" customHeight="1" x14ac:dyDescent="0.25">
      <c r="A33" s="62" t="s">
        <v>50</v>
      </c>
      <c r="B33" s="8">
        <v>180</v>
      </c>
      <c r="C33" s="41">
        <v>3.67</v>
      </c>
      <c r="D33" s="41">
        <v>5.76</v>
      </c>
      <c r="E33" s="41">
        <v>24.53</v>
      </c>
      <c r="F33" s="41">
        <v>164.7</v>
      </c>
      <c r="G33" s="100" t="s">
        <v>51</v>
      </c>
      <c r="H33" s="62" t="s">
        <v>52</v>
      </c>
    </row>
    <row r="34" spans="1:255" x14ac:dyDescent="0.2">
      <c r="A34" s="175" t="s">
        <v>38</v>
      </c>
      <c r="B34" s="91">
        <v>215</v>
      </c>
      <c r="C34" s="92">
        <v>7.0000000000000007E-2</v>
      </c>
      <c r="D34" s="92">
        <v>0.02</v>
      </c>
      <c r="E34" s="92">
        <v>15</v>
      </c>
      <c r="F34" s="92">
        <v>60</v>
      </c>
      <c r="G34" s="91" t="s">
        <v>39</v>
      </c>
      <c r="H34" s="35" t="s">
        <v>40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</row>
    <row r="35" spans="1:255" x14ac:dyDescent="0.25">
      <c r="A35" s="25" t="s">
        <v>41</v>
      </c>
      <c r="B35" s="93">
        <v>20</v>
      </c>
      <c r="C35" s="94">
        <v>1.3</v>
      </c>
      <c r="D35" s="94">
        <v>0.2</v>
      </c>
      <c r="E35" s="94">
        <v>8.6</v>
      </c>
      <c r="F35" s="94">
        <v>43</v>
      </c>
      <c r="G35" s="71" t="s">
        <v>25</v>
      </c>
      <c r="H35" s="18" t="s">
        <v>42</v>
      </c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  <c r="BM35" s="88"/>
      <c r="BN35" s="88"/>
      <c r="BO35" s="88"/>
      <c r="BP35" s="88"/>
      <c r="BQ35" s="88"/>
      <c r="BR35" s="88"/>
      <c r="BS35" s="88"/>
      <c r="BT35" s="88"/>
      <c r="BU35" s="88"/>
      <c r="BV35" s="88"/>
      <c r="BW35" s="88"/>
      <c r="BX35" s="88"/>
      <c r="BY35" s="88"/>
      <c r="BZ35" s="88"/>
      <c r="CA35" s="88"/>
      <c r="CB35" s="88"/>
      <c r="CC35" s="88"/>
      <c r="CD35" s="88"/>
      <c r="CE35" s="88"/>
      <c r="CF35" s="88"/>
      <c r="CG35" s="88"/>
      <c r="CH35" s="88"/>
      <c r="CI35" s="88"/>
      <c r="CJ35" s="88"/>
      <c r="CK35" s="88"/>
      <c r="CL35" s="88"/>
      <c r="CM35" s="88"/>
      <c r="CN35" s="88"/>
      <c r="CO35" s="88"/>
      <c r="CP35" s="88"/>
      <c r="CQ35" s="88"/>
      <c r="CR35" s="88"/>
      <c r="CS35" s="88"/>
      <c r="CT35" s="88"/>
      <c r="CU35" s="88"/>
      <c r="CV35" s="88"/>
      <c r="CW35" s="88"/>
      <c r="CX35" s="88"/>
      <c r="CY35" s="88"/>
      <c r="CZ35" s="88"/>
      <c r="DA35" s="88"/>
      <c r="DB35" s="88"/>
      <c r="DC35" s="88"/>
      <c r="DD35" s="88"/>
      <c r="DE35" s="88"/>
      <c r="DF35" s="88"/>
      <c r="DG35" s="88"/>
      <c r="DH35" s="88"/>
      <c r="DI35" s="88"/>
      <c r="DJ35" s="88"/>
      <c r="DK35" s="88"/>
      <c r="DL35" s="88"/>
      <c r="DM35" s="88"/>
      <c r="DN35" s="88"/>
      <c r="DO35" s="88"/>
      <c r="DP35" s="88"/>
      <c r="DQ35" s="88"/>
      <c r="DR35" s="88"/>
      <c r="DS35" s="88"/>
      <c r="DT35" s="88"/>
      <c r="DU35" s="88"/>
      <c r="DV35" s="88"/>
      <c r="DW35" s="88"/>
      <c r="DX35" s="88"/>
      <c r="DY35" s="88"/>
      <c r="DZ35" s="88"/>
      <c r="EA35" s="88"/>
      <c r="EB35" s="88"/>
      <c r="EC35" s="88"/>
      <c r="ED35" s="88"/>
      <c r="EE35" s="88"/>
      <c r="EF35" s="88"/>
      <c r="EG35" s="88"/>
      <c r="EH35" s="88"/>
      <c r="EI35" s="88"/>
      <c r="EJ35" s="88"/>
      <c r="EK35" s="88"/>
      <c r="EL35" s="88"/>
      <c r="EM35" s="88"/>
      <c r="EN35" s="88"/>
      <c r="EO35" s="88"/>
      <c r="EP35" s="88"/>
      <c r="EQ35" s="88"/>
      <c r="ER35" s="88"/>
      <c r="ES35" s="88"/>
      <c r="ET35" s="88"/>
      <c r="EU35" s="88"/>
      <c r="EV35" s="88"/>
      <c r="EW35" s="88"/>
      <c r="EX35" s="88"/>
      <c r="EY35" s="88"/>
      <c r="EZ35" s="88"/>
      <c r="FA35" s="88"/>
      <c r="FB35" s="88"/>
      <c r="FC35" s="88"/>
      <c r="FD35" s="88"/>
      <c r="FE35" s="88"/>
      <c r="FF35" s="88"/>
      <c r="FG35" s="88"/>
      <c r="FH35" s="88"/>
      <c r="FI35" s="88"/>
      <c r="FJ35" s="88"/>
      <c r="FK35" s="88"/>
      <c r="FL35" s="88"/>
      <c r="FM35" s="88"/>
      <c r="FN35" s="88"/>
      <c r="FO35" s="88"/>
      <c r="FP35" s="88"/>
      <c r="FQ35" s="88"/>
      <c r="FR35" s="88"/>
      <c r="FS35" s="88"/>
      <c r="FT35" s="88"/>
      <c r="FU35" s="88"/>
      <c r="FV35" s="88"/>
      <c r="FW35" s="88"/>
      <c r="FX35" s="88"/>
      <c r="FY35" s="88"/>
      <c r="FZ35" s="88"/>
      <c r="GA35" s="88"/>
      <c r="GB35" s="88"/>
      <c r="GC35" s="88"/>
      <c r="GD35" s="88"/>
      <c r="GE35" s="88"/>
      <c r="GF35" s="88"/>
      <c r="GG35" s="88"/>
      <c r="GH35" s="88"/>
      <c r="GI35" s="88"/>
      <c r="GJ35" s="88"/>
      <c r="GK35" s="88"/>
      <c r="GL35" s="88"/>
      <c r="GM35" s="88"/>
      <c r="GN35" s="88"/>
      <c r="GO35" s="88"/>
      <c r="GP35" s="88"/>
      <c r="GQ35" s="88"/>
      <c r="GR35" s="88"/>
      <c r="GS35" s="88"/>
      <c r="GT35" s="88"/>
      <c r="GU35" s="88"/>
      <c r="GV35" s="88"/>
      <c r="GW35" s="88"/>
      <c r="GX35" s="88"/>
      <c r="GY35" s="88"/>
      <c r="GZ35" s="88"/>
      <c r="HA35" s="88"/>
      <c r="HB35" s="88"/>
      <c r="HC35" s="88"/>
      <c r="HD35" s="88"/>
      <c r="HE35" s="88"/>
      <c r="HF35" s="88"/>
      <c r="HG35" s="88"/>
      <c r="HH35" s="88"/>
      <c r="HI35" s="88"/>
      <c r="HJ35" s="88"/>
      <c r="HK35" s="88"/>
      <c r="HL35" s="88"/>
      <c r="HM35" s="88"/>
      <c r="HN35" s="88"/>
      <c r="HO35" s="88"/>
      <c r="HP35" s="88"/>
      <c r="HQ35" s="88"/>
      <c r="HR35" s="88"/>
      <c r="HS35" s="88"/>
      <c r="HT35" s="88"/>
      <c r="HU35" s="88"/>
      <c r="HV35" s="88"/>
      <c r="HW35" s="88"/>
      <c r="HX35" s="88"/>
      <c r="HY35" s="88"/>
      <c r="HZ35" s="88"/>
      <c r="IA35" s="88"/>
      <c r="IB35" s="88"/>
      <c r="IC35" s="88"/>
      <c r="ID35" s="88"/>
      <c r="IE35" s="88"/>
      <c r="IF35" s="88"/>
      <c r="IG35" s="88"/>
      <c r="IH35" s="88"/>
      <c r="II35" s="88"/>
      <c r="IJ35" s="88"/>
      <c r="IK35" s="88"/>
      <c r="IL35" s="88"/>
      <c r="IM35" s="88"/>
      <c r="IN35" s="88"/>
      <c r="IO35" s="88"/>
      <c r="IP35" s="88"/>
      <c r="IQ35" s="88"/>
      <c r="IR35" s="88"/>
      <c r="IS35" s="88"/>
      <c r="IT35" s="88"/>
      <c r="IU35" s="88"/>
    </row>
    <row r="36" spans="1:255" x14ac:dyDescent="0.25">
      <c r="A36" s="28" t="s">
        <v>27</v>
      </c>
      <c r="B36" s="2">
        <f>SUM(B31:B35)</f>
        <v>565</v>
      </c>
      <c r="C36" s="72">
        <f>SUM(C31:C35)</f>
        <v>24.09</v>
      </c>
      <c r="D36" s="72">
        <f>SUM(D31:D35)</f>
        <v>23.78</v>
      </c>
      <c r="E36" s="72">
        <f>SUM(E31:E35)</f>
        <v>73.53</v>
      </c>
      <c r="F36" s="72">
        <f>SUM(F31:F35)</f>
        <v>566.4</v>
      </c>
      <c r="G36" s="72"/>
      <c r="H36" s="72"/>
    </row>
    <row r="37" spans="1:255" x14ac:dyDescent="0.25">
      <c r="A37" s="120" t="s">
        <v>282</v>
      </c>
      <c r="B37" s="120"/>
      <c r="C37" s="176"/>
      <c r="D37" s="176"/>
      <c r="E37" s="176"/>
      <c r="F37" s="176"/>
      <c r="G37" s="120"/>
      <c r="H37" s="120"/>
    </row>
    <row r="38" spans="1:255" x14ac:dyDescent="0.2">
      <c r="A38" s="90" t="s">
        <v>97</v>
      </c>
      <c r="B38" s="8">
        <v>50</v>
      </c>
      <c r="C38" s="41">
        <v>3.54</v>
      </c>
      <c r="D38" s="41">
        <v>6.57</v>
      </c>
      <c r="E38" s="41">
        <v>27.87</v>
      </c>
      <c r="F38" s="41">
        <v>185</v>
      </c>
      <c r="G38" s="91" t="s">
        <v>98</v>
      </c>
      <c r="H38" s="35" t="s">
        <v>99</v>
      </c>
    </row>
    <row r="39" spans="1:255" x14ac:dyDescent="0.2">
      <c r="A39" s="175" t="s">
        <v>38</v>
      </c>
      <c r="B39" s="91">
        <v>215</v>
      </c>
      <c r="C39" s="92">
        <v>7.0000000000000007E-2</v>
      </c>
      <c r="D39" s="92">
        <v>0.02</v>
      </c>
      <c r="E39" s="92">
        <v>15</v>
      </c>
      <c r="F39" s="92">
        <v>60</v>
      </c>
      <c r="G39" s="91" t="s">
        <v>39</v>
      </c>
      <c r="H39" s="35" t="s">
        <v>40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  <c r="IU39" s="6"/>
    </row>
    <row r="40" spans="1:255" x14ac:dyDescent="0.25">
      <c r="A40" s="28" t="s">
        <v>27</v>
      </c>
      <c r="B40" s="2">
        <f>SUM(B38:B39)</f>
        <v>265</v>
      </c>
      <c r="C40" s="2">
        <f>SUM(C38:C39)</f>
        <v>3.61</v>
      </c>
      <c r="D40" s="2">
        <f>SUM(D38:D39)</f>
        <v>6.59</v>
      </c>
      <c r="E40" s="2">
        <f>SUM(E38:E39)</f>
        <v>42.870000000000005</v>
      </c>
      <c r="F40" s="2">
        <f>SUM(F38:F39)</f>
        <v>245</v>
      </c>
      <c r="G40" s="2"/>
      <c r="H40" s="2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  <c r="IR40" s="55"/>
      <c r="IS40" s="55"/>
      <c r="IT40" s="55"/>
      <c r="IU40" s="55"/>
    </row>
    <row r="41" spans="1:255" x14ac:dyDescent="0.25">
      <c r="A41" s="28" t="s">
        <v>125</v>
      </c>
      <c r="B41" s="2">
        <f>SUM(B36,B40)</f>
        <v>830</v>
      </c>
      <c r="C41" s="2">
        <f>SUM(C36,C40)</f>
        <v>27.7</v>
      </c>
      <c r="D41" s="2">
        <f>SUM(D36,D40)</f>
        <v>30.37</v>
      </c>
      <c r="E41" s="2">
        <f>SUM(E36,E40)</f>
        <v>116.4</v>
      </c>
      <c r="F41" s="2">
        <f>SUM(F36,F40)</f>
        <v>811.4</v>
      </c>
      <c r="G41" s="2"/>
      <c r="H41" s="2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  <c r="IR41" s="55"/>
      <c r="IS41" s="55"/>
      <c r="IT41" s="55"/>
      <c r="IU41" s="55"/>
    </row>
    <row r="42" spans="1:255" x14ac:dyDescent="0.25">
      <c r="A42" s="117" t="s">
        <v>53</v>
      </c>
      <c r="B42" s="118"/>
      <c r="C42" s="118"/>
      <c r="D42" s="118"/>
      <c r="E42" s="118"/>
      <c r="F42" s="118"/>
      <c r="G42" s="118"/>
      <c r="H42" s="119"/>
    </row>
    <row r="43" spans="1:255" ht="14.25" customHeight="1" x14ac:dyDescent="0.2">
      <c r="A43" s="2" t="s">
        <v>3</v>
      </c>
      <c r="B43" s="2" t="s">
        <v>4</v>
      </c>
      <c r="C43" s="3" t="s">
        <v>5</v>
      </c>
      <c r="D43" s="3" t="s">
        <v>6</v>
      </c>
      <c r="E43" s="3" t="s">
        <v>7</v>
      </c>
      <c r="F43" s="4" t="s">
        <v>8</v>
      </c>
      <c r="G43" s="72" t="s">
        <v>9</v>
      </c>
      <c r="H43" s="3" t="s">
        <v>10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5" x14ac:dyDescent="0.25">
      <c r="A44" s="112" t="s">
        <v>280</v>
      </c>
      <c r="B44" s="113"/>
      <c r="C44" s="114"/>
      <c r="D44" s="114"/>
      <c r="E44" s="114"/>
      <c r="F44" s="114"/>
      <c r="G44" s="113"/>
      <c r="H44" s="115"/>
    </row>
    <row r="45" spans="1:255" x14ac:dyDescent="0.2">
      <c r="A45" s="46" t="s">
        <v>54</v>
      </c>
      <c r="B45" s="33">
        <v>100</v>
      </c>
      <c r="C45" s="47">
        <v>0.94</v>
      </c>
      <c r="D45" s="47">
        <v>10.14</v>
      </c>
      <c r="E45" s="47">
        <v>2.38</v>
      </c>
      <c r="F45" s="47">
        <v>104.9</v>
      </c>
      <c r="G45" s="10" t="s">
        <v>55</v>
      </c>
      <c r="H45" s="35" t="s">
        <v>56</v>
      </c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</row>
    <row r="46" spans="1:255" s="6" customFormat="1" x14ac:dyDescent="0.2">
      <c r="A46" s="7" t="s">
        <v>57</v>
      </c>
      <c r="B46" s="33">
        <v>100</v>
      </c>
      <c r="C46" s="41">
        <v>16.309999999999999</v>
      </c>
      <c r="D46" s="41">
        <v>9.5399999999999991</v>
      </c>
      <c r="E46" s="41">
        <v>12.3</v>
      </c>
      <c r="F46" s="41">
        <v>200.8</v>
      </c>
      <c r="G46" s="69" t="s">
        <v>284</v>
      </c>
      <c r="H46" s="35" t="s">
        <v>59</v>
      </c>
    </row>
    <row r="47" spans="1:255" x14ac:dyDescent="0.25">
      <c r="A47" s="7" t="s">
        <v>60</v>
      </c>
      <c r="B47" s="92">
        <v>180</v>
      </c>
      <c r="C47" s="92">
        <v>10.32</v>
      </c>
      <c r="D47" s="92">
        <v>7.31</v>
      </c>
      <c r="E47" s="92">
        <v>46.37</v>
      </c>
      <c r="F47" s="92">
        <v>292.5</v>
      </c>
      <c r="G47" s="92" t="s">
        <v>127</v>
      </c>
      <c r="H47" s="101" t="s">
        <v>62</v>
      </c>
    </row>
    <row r="48" spans="1:255" x14ac:dyDescent="0.2">
      <c r="A48" s="175" t="s">
        <v>38</v>
      </c>
      <c r="B48" s="91">
        <v>215</v>
      </c>
      <c r="C48" s="92">
        <v>7.0000000000000007E-2</v>
      </c>
      <c r="D48" s="92">
        <v>0.02</v>
      </c>
      <c r="E48" s="92">
        <v>15</v>
      </c>
      <c r="F48" s="92">
        <v>60</v>
      </c>
      <c r="G48" s="91" t="s">
        <v>39</v>
      </c>
      <c r="H48" s="35" t="s">
        <v>40</v>
      </c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  <c r="IU48" s="6"/>
    </row>
    <row r="49" spans="1:256" x14ac:dyDescent="0.25">
      <c r="A49" s="25" t="s">
        <v>126</v>
      </c>
      <c r="B49" s="26">
        <v>20</v>
      </c>
      <c r="C49" s="41">
        <v>1.6</v>
      </c>
      <c r="D49" s="41">
        <v>0.2</v>
      </c>
      <c r="E49" s="41">
        <v>10.199999999999999</v>
      </c>
      <c r="F49" s="41">
        <v>50</v>
      </c>
      <c r="G49" s="20" t="s">
        <v>25</v>
      </c>
      <c r="H49" s="27" t="s">
        <v>26</v>
      </c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M49" s="88"/>
      <c r="BN49" s="88"/>
      <c r="BO49" s="88"/>
      <c r="BP49" s="88"/>
      <c r="BQ49" s="88"/>
      <c r="BR49" s="88"/>
      <c r="BS49" s="88"/>
      <c r="BT49" s="88"/>
      <c r="BU49" s="88"/>
      <c r="BV49" s="88"/>
      <c r="BW49" s="88"/>
      <c r="BX49" s="88"/>
      <c r="BY49" s="88"/>
      <c r="BZ49" s="88"/>
      <c r="CA49" s="88"/>
      <c r="CB49" s="88"/>
      <c r="CC49" s="88"/>
      <c r="CD49" s="88"/>
      <c r="CE49" s="88"/>
      <c r="CF49" s="88"/>
      <c r="CG49" s="88"/>
      <c r="CH49" s="88"/>
      <c r="CI49" s="88"/>
      <c r="CJ49" s="88"/>
      <c r="CK49" s="88"/>
      <c r="CL49" s="88"/>
      <c r="CM49" s="88"/>
      <c r="CN49" s="88"/>
      <c r="CO49" s="88"/>
      <c r="CP49" s="88"/>
      <c r="CQ49" s="88"/>
      <c r="CR49" s="88"/>
      <c r="CS49" s="88"/>
      <c r="CT49" s="88"/>
      <c r="CU49" s="88"/>
      <c r="CV49" s="88"/>
      <c r="CW49" s="88"/>
      <c r="CX49" s="88"/>
      <c r="CY49" s="88"/>
      <c r="CZ49" s="88"/>
      <c r="DA49" s="88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8"/>
      <c r="DR49" s="88"/>
      <c r="DS49" s="88"/>
      <c r="DT49" s="88"/>
      <c r="DU49" s="88"/>
      <c r="DV49" s="88"/>
      <c r="DW49" s="88"/>
      <c r="DX49" s="88"/>
      <c r="DY49" s="88"/>
      <c r="DZ49" s="88"/>
      <c r="EA49" s="88"/>
      <c r="EB49" s="88"/>
      <c r="EC49" s="88"/>
      <c r="ED49" s="88"/>
      <c r="EE49" s="88"/>
      <c r="EF49" s="88"/>
      <c r="EG49" s="88"/>
      <c r="EH49" s="88"/>
      <c r="EI49" s="88"/>
      <c r="EJ49" s="88"/>
      <c r="EK49" s="88"/>
      <c r="EL49" s="88"/>
      <c r="EM49" s="88"/>
      <c r="EN49" s="88"/>
      <c r="EO49" s="88"/>
      <c r="EP49" s="88"/>
      <c r="EQ49" s="88"/>
      <c r="ER49" s="88"/>
      <c r="ES49" s="88"/>
      <c r="ET49" s="88"/>
      <c r="EU49" s="88"/>
      <c r="EV49" s="88"/>
      <c r="EW49" s="88"/>
      <c r="EX49" s="88"/>
      <c r="EY49" s="88"/>
      <c r="EZ49" s="88"/>
      <c r="FA49" s="88"/>
      <c r="FB49" s="88"/>
      <c r="FC49" s="88"/>
      <c r="FD49" s="88"/>
      <c r="FE49" s="88"/>
      <c r="FF49" s="88"/>
      <c r="FG49" s="88"/>
      <c r="FH49" s="88"/>
      <c r="FI49" s="88"/>
      <c r="FJ49" s="88"/>
      <c r="FK49" s="88"/>
      <c r="FL49" s="88"/>
      <c r="FM49" s="88"/>
      <c r="FN49" s="88"/>
      <c r="FO49" s="88"/>
      <c r="FP49" s="88"/>
      <c r="FQ49" s="88"/>
      <c r="FR49" s="88"/>
      <c r="FS49" s="88"/>
      <c r="FT49" s="88"/>
      <c r="FU49" s="88"/>
      <c r="FV49" s="88"/>
      <c r="FW49" s="88"/>
      <c r="FX49" s="88"/>
      <c r="FY49" s="88"/>
      <c r="FZ49" s="88"/>
      <c r="GA49" s="88"/>
      <c r="GB49" s="88"/>
      <c r="GC49" s="88"/>
      <c r="GD49" s="88"/>
      <c r="GE49" s="88"/>
      <c r="GF49" s="88"/>
      <c r="GG49" s="88"/>
      <c r="GH49" s="88"/>
      <c r="GI49" s="88"/>
      <c r="GJ49" s="88"/>
      <c r="GK49" s="88"/>
      <c r="GL49" s="88"/>
      <c r="GM49" s="88"/>
      <c r="GN49" s="88"/>
      <c r="GO49" s="88"/>
      <c r="GP49" s="88"/>
      <c r="GQ49" s="88"/>
      <c r="GR49" s="88"/>
      <c r="GS49" s="88"/>
      <c r="GT49" s="88"/>
      <c r="GU49" s="88"/>
      <c r="GV49" s="88"/>
      <c r="GW49" s="88"/>
      <c r="GX49" s="88"/>
      <c r="GY49" s="88"/>
      <c r="GZ49" s="88"/>
      <c r="HA49" s="88"/>
      <c r="HB49" s="88"/>
      <c r="HC49" s="88"/>
      <c r="HD49" s="88"/>
      <c r="HE49" s="88"/>
      <c r="HF49" s="88"/>
      <c r="HG49" s="88"/>
      <c r="HH49" s="88"/>
      <c r="HI49" s="88"/>
      <c r="HJ49" s="88"/>
      <c r="HK49" s="88"/>
      <c r="HL49" s="88"/>
      <c r="HM49" s="88"/>
      <c r="HN49" s="88"/>
      <c r="HO49" s="88"/>
      <c r="HP49" s="88"/>
      <c r="HQ49" s="88"/>
      <c r="HR49" s="88"/>
      <c r="HS49" s="88"/>
      <c r="HT49" s="88"/>
      <c r="HU49" s="88"/>
      <c r="HV49" s="88"/>
      <c r="HW49" s="88"/>
      <c r="HX49" s="88"/>
      <c r="HY49" s="88"/>
      <c r="HZ49" s="88"/>
      <c r="IA49" s="88"/>
      <c r="IB49" s="88"/>
      <c r="IC49" s="88"/>
      <c r="ID49" s="88"/>
      <c r="IE49" s="88"/>
      <c r="IF49" s="88"/>
      <c r="IG49" s="88"/>
      <c r="IH49" s="88"/>
      <c r="II49" s="88"/>
      <c r="IJ49" s="88"/>
      <c r="IK49" s="88"/>
      <c r="IL49" s="88"/>
      <c r="IM49" s="88"/>
      <c r="IN49" s="88"/>
      <c r="IO49" s="88"/>
      <c r="IP49" s="88"/>
      <c r="IQ49" s="88"/>
      <c r="IR49" s="88"/>
      <c r="IS49" s="88"/>
      <c r="IT49" s="88"/>
      <c r="IU49" s="88"/>
    </row>
    <row r="50" spans="1:256" x14ac:dyDescent="0.25">
      <c r="A50" s="28" t="s">
        <v>27</v>
      </c>
      <c r="B50" s="2">
        <f>SUM(B45:B49)</f>
        <v>615</v>
      </c>
      <c r="C50" s="72">
        <f>SUM(C45:C49)</f>
        <v>29.240000000000002</v>
      </c>
      <c r="D50" s="72">
        <f>SUM(D45:D49)</f>
        <v>27.209999999999997</v>
      </c>
      <c r="E50" s="72">
        <f>SUM(E45:E49)</f>
        <v>86.25</v>
      </c>
      <c r="F50" s="72">
        <f>SUM(F45:F49)</f>
        <v>708.2</v>
      </c>
      <c r="G50" s="72"/>
      <c r="H50" s="72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  <c r="IR50" s="55"/>
      <c r="IS50" s="55"/>
      <c r="IT50" s="55"/>
      <c r="IU50" s="55"/>
    </row>
    <row r="51" spans="1:256" x14ac:dyDescent="0.25">
      <c r="A51" s="120" t="s">
        <v>282</v>
      </c>
      <c r="B51" s="120"/>
      <c r="C51" s="176"/>
      <c r="D51" s="176"/>
      <c r="E51" s="176"/>
      <c r="F51" s="176"/>
      <c r="G51" s="120"/>
      <c r="H51" s="120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  <c r="IR51" s="55"/>
      <c r="IS51" s="55"/>
      <c r="IT51" s="55"/>
      <c r="IU51" s="55"/>
    </row>
    <row r="52" spans="1:256" s="75" customFormat="1" x14ac:dyDescent="0.2">
      <c r="A52" s="25" t="s">
        <v>63</v>
      </c>
      <c r="B52" s="52">
        <v>50</v>
      </c>
      <c r="C52" s="9">
        <v>3.5</v>
      </c>
      <c r="D52" s="9">
        <v>4.01</v>
      </c>
      <c r="E52" s="9">
        <v>24.35</v>
      </c>
      <c r="F52" s="9">
        <v>147.5</v>
      </c>
      <c r="G52" s="53" t="s">
        <v>64</v>
      </c>
      <c r="H52" s="39" t="s">
        <v>65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6" x14ac:dyDescent="0.2">
      <c r="A53" s="175" t="s">
        <v>38</v>
      </c>
      <c r="B53" s="91">
        <v>215</v>
      </c>
      <c r="C53" s="92">
        <v>7.0000000000000007E-2</v>
      </c>
      <c r="D53" s="92">
        <v>0.02</v>
      </c>
      <c r="E53" s="92">
        <v>15</v>
      </c>
      <c r="F53" s="92">
        <v>60</v>
      </c>
      <c r="G53" s="91" t="s">
        <v>39</v>
      </c>
      <c r="H53" s="35" t="s">
        <v>40</v>
      </c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  <c r="IU53" s="6"/>
    </row>
    <row r="54" spans="1:256" x14ac:dyDescent="0.25">
      <c r="A54" s="28" t="s">
        <v>27</v>
      </c>
      <c r="B54" s="2">
        <f>SUM(B52:B53)</f>
        <v>265</v>
      </c>
      <c r="C54" s="2">
        <f>SUM(C52:C53)</f>
        <v>3.57</v>
      </c>
      <c r="D54" s="2">
        <f>SUM(D52:D53)</f>
        <v>4.0299999999999994</v>
      </c>
      <c r="E54" s="2">
        <f>SUM(E52:E53)</f>
        <v>39.35</v>
      </c>
      <c r="F54" s="2">
        <f>SUM(F52:F53)</f>
        <v>207.5</v>
      </c>
      <c r="G54" s="2"/>
      <c r="H54" s="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</row>
    <row r="55" spans="1:256" x14ac:dyDescent="0.25">
      <c r="A55" s="28" t="s">
        <v>125</v>
      </c>
      <c r="B55" s="2">
        <f>SUM(B50,B54)</f>
        <v>880</v>
      </c>
      <c r="C55" s="2">
        <f>SUM(C50,C54)</f>
        <v>32.81</v>
      </c>
      <c r="D55" s="2">
        <f>SUM(D50,D54)</f>
        <v>31.239999999999995</v>
      </c>
      <c r="E55" s="2">
        <f>SUM(E50,E54)</f>
        <v>125.6</v>
      </c>
      <c r="F55" s="2">
        <f>SUM(F50,F54)</f>
        <v>915.7</v>
      </c>
      <c r="G55" s="2"/>
      <c r="H55" s="2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  <c r="DT55" s="55"/>
      <c r="DU55" s="55"/>
      <c r="DV55" s="55"/>
      <c r="DW55" s="55"/>
      <c r="DX55" s="55"/>
      <c r="DY55" s="55"/>
      <c r="DZ55" s="55"/>
      <c r="EA55" s="55"/>
      <c r="EB55" s="55"/>
      <c r="EC55" s="55"/>
      <c r="ED55" s="55"/>
      <c r="EE55" s="55"/>
      <c r="EF55" s="55"/>
      <c r="EG55" s="55"/>
      <c r="EH55" s="55"/>
      <c r="EI55" s="55"/>
      <c r="EJ55" s="55"/>
      <c r="EK55" s="55"/>
      <c r="EL55" s="55"/>
      <c r="EM55" s="55"/>
      <c r="EN55" s="55"/>
      <c r="EO55" s="55"/>
      <c r="EP55" s="55"/>
      <c r="EQ55" s="55"/>
      <c r="ER55" s="55"/>
      <c r="ES55" s="55"/>
      <c r="ET55" s="55"/>
      <c r="EU55" s="55"/>
      <c r="EV55" s="55"/>
      <c r="EW55" s="55"/>
      <c r="EX55" s="55"/>
      <c r="EY55" s="55"/>
      <c r="EZ55" s="55"/>
      <c r="FA55" s="55"/>
      <c r="FB55" s="55"/>
      <c r="FC55" s="55"/>
      <c r="FD55" s="55"/>
      <c r="FE55" s="55"/>
      <c r="FF55" s="55"/>
      <c r="FG55" s="55"/>
      <c r="FH55" s="55"/>
      <c r="FI55" s="55"/>
      <c r="FJ55" s="55"/>
      <c r="FK55" s="55"/>
      <c r="FL55" s="55"/>
      <c r="FM55" s="55"/>
      <c r="FN55" s="55"/>
      <c r="FO55" s="55"/>
      <c r="FP55" s="55"/>
      <c r="FQ55" s="55"/>
      <c r="FR55" s="55"/>
      <c r="FS55" s="55"/>
      <c r="FT55" s="55"/>
      <c r="FU55" s="55"/>
      <c r="FV55" s="55"/>
      <c r="FW55" s="55"/>
      <c r="FX55" s="55"/>
      <c r="FY55" s="55"/>
      <c r="FZ55" s="55"/>
      <c r="GA55" s="55"/>
      <c r="GB55" s="55"/>
      <c r="GC55" s="55"/>
      <c r="GD55" s="55"/>
      <c r="GE55" s="55"/>
      <c r="GF55" s="55"/>
      <c r="GG55" s="55"/>
      <c r="GH55" s="55"/>
      <c r="GI55" s="55"/>
      <c r="GJ55" s="55"/>
      <c r="GK55" s="55"/>
      <c r="GL55" s="55"/>
      <c r="GM55" s="55"/>
      <c r="GN55" s="55"/>
      <c r="GO55" s="55"/>
      <c r="GP55" s="55"/>
      <c r="GQ55" s="55"/>
      <c r="GR55" s="55"/>
      <c r="GS55" s="55"/>
      <c r="GT55" s="55"/>
      <c r="GU55" s="55"/>
      <c r="GV55" s="55"/>
      <c r="GW55" s="55"/>
      <c r="GX55" s="55"/>
      <c r="GY55" s="55"/>
      <c r="GZ55" s="55"/>
      <c r="HA55" s="55"/>
      <c r="HB55" s="55"/>
      <c r="HC55" s="55"/>
      <c r="HD55" s="55"/>
      <c r="HE55" s="55"/>
      <c r="HF55" s="55"/>
      <c r="HG55" s="55"/>
      <c r="HH55" s="55"/>
      <c r="HI55" s="55"/>
      <c r="HJ55" s="55"/>
      <c r="HK55" s="55"/>
      <c r="HL55" s="55"/>
      <c r="HM55" s="55"/>
      <c r="HN55" s="55"/>
      <c r="HO55" s="55"/>
      <c r="HP55" s="55"/>
      <c r="HQ55" s="55"/>
      <c r="HR55" s="55"/>
      <c r="HS55" s="55"/>
      <c r="HT55" s="55"/>
      <c r="HU55" s="55"/>
      <c r="HV55" s="55"/>
      <c r="HW55" s="55"/>
      <c r="HX55" s="55"/>
      <c r="HY55" s="55"/>
      <c r="HZ55" s="55"/>
      <c r="IA55" s="55"/>
      <c r="IB55" s="55"/>
      <c r="IC55" s="55"/>
      <c r="ID55" s="55"/>
      <c r="IE55" s="55"/>
      <c r="IF55" s="55"/>
      <c r="IG55" s="55"/>
      <c r="IH55" s="55"/>
      <c r="II55" s="55"/>
      <c r="IJ55" s="55"/>
      <c r="IK55" s="55"/>
      <c r="IL55" s="55"/>
      <c r="IM55" s="55"/>
      <c r="IN55" s="55"/>
      <c r="IO55" s="55"/>
      <c r="IP55" s="55"/>
      <c r="IQ55" s="55"/>
      <c r="IR55" s="55"/>
      <c r="IS55" s="55"/>
      <c r="IT55" s="55"/>
      <c r="IU55" s="55"/>
    </row>
    <row r="56" spans="1:256" x14ac:dyDescent="0.25">
      <c r="A56" s="117" t="s">
        <v>66</v>
      </c>
      <c r="B56" s="118"/>
      <c r="C56" s="118"/>
      <c r="D56" s="118"/>
      <c r="E56" s="118"/>
      <c r="F56" s="118"/>
      <c r="G56" s="118"/>
      <c r="H56" s="119"/>
    </row>
    <row r="57" spans="1:256" ht="12" customHeight="1" x14ac:dyDescent="0.2">
      <c r="A57" s="2" t="s">
        <v>3</v>
      </c>
      <c r="B57" s="2" t="s">
        <v>4</v>
      </c>
      <c r="C57" s="3" t="s">
        <v>5</v>
      </c>
      <c r="D57" s="3" t="s">
        <v>6</v>
      </c>
      <c r="E57" s="3" t="s">
        <v>7</v>
      </c>
      <c r="F57" s="4" t="s">
        <v>8</v>
      </c>
      <c r="G57" s="72" t="s">
        <v>9</v>
      </c>
      <c r="H57" s="3" t="s">
        <v>10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/>
      <c r="IJ57" s="6"/>
      <c r="IK57" s="6"/>
      <c r="IL57" s="6"/>
      <c r="IM57" s="6"/>
      <c r="IN57" s="6"/>
      <c r="IO57" s="6"/>
      <c r="IP57" s="6"/>
      <c r="IQ57" s="6"/>
      <c r="IR57" s="6"/>
      <c r="IS57" s="6"/>
      <c r="IT57" s="6"/>
      <c r="IU57" s="6"/>
    </row>
    <row r="58" spans="1:256" x14ac:dyDescent="0.25">
      <c r="A58" s="112" t="s">
        <v>280</v>
      </c>
      <c r="B58" s="113"/>
      <c r="C58" s="114"/>
      <c r="D58" s="114"/>
      <c r="E58" s="114"/>
      <c r="F58" s="114"/>
      <c r="G58" s="113"/>
      <c r="H58" s="115"/>
    </row>
    <row r="59" spans="1:256" ht="24" x14ac:dyDescent="0.25">
      <c r="A59" s="7" t="s">
        <v>285</v>
      </c>
      <c r="B59" s="8">
        <v>50</v>
      </c>
      <c r="C59" s="94">
        <v>0.55000000000000004</v>
      </c>
      <c r="D59" s="94">
        <v>0.1</v>
      </c>
      <c r="E59" s="94">
        <v>1.9</v>
      </c>
      <c r="F59" s="94">
        <v>11</v>
      </c>
      <c r="G59" s="100" t="s">
        <v>45</v>
      </c>
      <c r="H59" s="62" t="s">
        <v>46</v>
      </c>
    </row>
    <row r="60" spans="1:256" customFormat="1" ht="15" x14ac:dyDescent="0.25">
      <c r="A60" s="12" t="s">
        <v>208</v>
      </c>
      <c r="B60" s="76">
        <v>250</v>
      </c>
      <c r="C60" s="14">
        <v>16.91</v>
      </c>
      <c r="D60" s="14">
        <v>19.899999999999999</v>
      </c>
      <c r="E60" s="14">
        <v>42.64</v>
      </c>
      <c r="F60" s="14">
        <v>418</v>
      </c>
      <c r="G60" s="36" t="s">
        <v>281</v>
      </c>
      <c r="H60" s="12" t="s">
        <v>209</v>
      </c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  <c r="FF60" s="6"/>
      <c r="FG60" s="6"/>
      <c r="FH60" s="6"/>
      <c r="FI60" s="6"/>
      <c r="FJ60" s="6"/>
      <c r="FK60" s="6"/>
      <c r="FL60" s="6"/>
      <c r="FM60" s="6"/>
      <c r="FN60" s="6"/>
      <c r="FO60" s="6"/>
      <c r="FP60" s="6"/>
      <c r="FQ60" s="6"/>
      <c r="FR60" s="6"/>
      <c r="FS60" s="6"/>
      <c r="FT60" s="6"/>
      <c r="FU60" s="6"/>
      <c r="FV60" s="6"/>
      <c r="FW60" s="6"/>
      <c r="FX60" s="6"/>
      <c r="FY60" s="6"/>
      <c r="FZ60" s="6"/>
      <c r="GA60" s="6"/>
      <c r="GB60" s="6"/>
      <c r="GC60" s="6"/>
      <c r="GD60" s="6"/>
      <c r="GE60" s="6"/>
      <c r="GF60" s="6"/>
      <c r="GG60" s="6"/>
      <c r="GH60" s="6"/>
      <c r="GI60" s="6"/>
      <c r="GJ60" s="6"/>
      <c r="GK60" s="6"/>
      <c r="GL60" s="6"/>
      <c r="GM60" s="6"/>
      <c r="GN60" s="6"/>
      <c r="GO60" s="6"/>
      <c r="GP60" s="6"/>
      <c r="GQ60" s="6"/>
      <c r="GR60" s="6"/>
      <c r="GS60" s="6"/>
      <c r="GT60" s="6"/>
      <c r="GU60" s="6"/>
      <c r="GV60" s="6"/>
      <c r="GW60" s="6"/>
      <c r="GX60" s="6"/>
      <c r="GY60" s="6"/>
      <c r="GZ60" s="6"/>
      <c r="HA60" s="6"/>
      <c r="HB60" s="6"/>
      <c r="HC60" s="6"/>
      <c r="HD60" s="6"/>
      <c r="HE60" s="6"/>
      <c r="HF60" s="6"/>
      <c r="HG60" s="6"/>
      <c r="HH60" s="6"/>
      <c r="HI60" s="6"/>
      <c r="HJ60" s="6"/>
      <c r="HK60" s="6"/>
      <c r="HL60" s="6"/>
      <c r="HM60" s="6"/>
      <c r="HN60" s="6"/>
      <c r="HO60" s="6"/>
      <c r="HP60" s="6"/>
      <c r="HQ60" s="6"/>
      <c r="HR60" s="6"/>
      <c r="HS60" s="6"/>
      <c r="HT60" s="6"/>
      <c r="HU60" s="6"/>
      <c r="HV60" s="6"/>
      <c r="HW60" s="6"/>
      <c r="HX60" s="6"/>
      <c r="HY60" s="6"/>
      <c r="HZ60" s="6"/>
      <c r="IA60" s="6"/>
      <c r="IB60" s="6"/>
      <c r="IC60" s="6"/>
      <c r="ID60" s="6"/>
      <c r="IE60" s="6"/>
      <c r="IF60" s="6"/>
      <c r="IG60" s="6"/>
      <c r="IH60" s="6"/>
      <c r="II60" s="6"/>
      <c r="IJ60" s="6"/>
      <c r="IK60" s="6"/>
      <c r="IL60" s="6"/>
      <c r="IM60" s="6"/>
      <c r="IN60" s="6"/>
      <c r="IO60" s="6"/>
      <c r="IP60" s="6"/>
      <c r="IQ60" s="6"/>
      <c r="IR60" s="6"/>
      <c r="IS60" s="6"/>
      <c r="IT60" s="6"/>
      <c r="IU60" s="6"/>
      <c r="IV60" s="6"/>
    </row>
    <row r="61" spans="1:256" x14ac:dyDescent="0.2">
      <c r="A61" s="175" t="s">
        <v>38</v>
      </c>
      <c r="B61" s="91">
        <v>215</v>
      </c>
      <c r="C61" s="92">
        <v>7.0000000000000007E-2</v>
      </c>
      <c r="D61" s="92">
        <v>0.02</v>
      </c>
      <c r="E61" s="92">
        <v>15</v>
      </c>
      <c r="F61" s="92">
        <v>60</v>
      </c>
      <c r="G61" s="91" t="s">
        <v>39</v>
      </c>
      <c r="H61" s="35" t="s">
        <v>40</v>
      </c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  <c r="IS61" s="6"/>
      <c r="IT61" s="6"/>
      <c r="IU61" s="6"/>
    </row>
    <row r="62" spans="1:256" x14ac:dyDescent="0.25">
      <c r="A62" s="25" t="s">
        <v>41</v>
      </c>
      <c r="B62" s="93">
        <v>20</v>
      </c>
      <c r="C62" s="94">
        <v>1.3</v>
      </c>
      <c r="D62" s="94">
        <v>0.2</v>
      </c>
      <c r="E62" s="94">
        <v>8.6</v>
      </c>
      <c r="F62" s="94">
        <v>43</v>
      </c>
      <c r="G62" s="71" t="s">
        <v>25</v>
      </c>
      <c r="H62" s="18" t="s">
        <v>42</v>
      </c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</row>
    <row r="63" spans="1:256" x14ac:dyDescent="0.25">
      <c r="A63" s="28" t="s">
        <v>27</v>
      </c>
      <c r="B63" s="2">
        <f>SUM(B59:B62)</f>
        <v>535</v>
      </c>
      <c r="C63" s="72">
        <f>SUM(C59:C62)</f>
        <v>18.830000000000002</v>
      </c>
      <c r="D63" s="72">
        <f>SUM(D59:D62)</f>
        <v>20.22</v>
      </c>
      <c r="E63" s="72">
        <f>SUM(E59:E62)</f>
        <v>68.14</v>
      </c>
      <c r="F63" s="72">
        <f>SUM(F59:F62)</f>
        <v>532</v>
      </c>
      <c r="G63" s="72"/>
      <c r="H63" s="72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  <c r="DT63" s="55"/>
      <c r="DU63" s="55"/>
      <c r="DV63" s="55"/>
      <c r="DW63" s="55"/>
      <c r="DX63" s="55"/>
      <c r="DY63" s="55"/>
      <c r="DZ63" s="55"/>
      <c r="EA63" s="55"/>
      <c r="EB63" s="55"/>
      <c r="EC63" s="55"/>
      <c r="ED63" s="55"/>
      <c r="EE63" s="55"/>
      <c r="EF63" s="55"/>
      <c r="EG63" s="55"/>
      <c r="EH63" s="55"/>
      <c r="EI63" s="55"/>
      <c r="EJ63" s="55"/>
      <c r="EK63" s="55"/>
      <c r="EL63" s="55"/>
      <c r="EM63" s="55"/>
      <c r="EN63" s="55"/>
      <c r="EO63" s="55"/>
      <c r="EP63" s="55"/>
      <c r="EQ63" s="55"/>
      <c r="ER63" s="55"/>
      <c r="ES63" s="55"/>
      <c r="ET63" s="55"/>
      <c r="EU63" s="55"/>
      <c r="EV63" s="55"/>
      <c r="EW63" s="55"/>
      <c r="EX63" s="55"/>
      <c r="EY63" s="55"/>
      <c r="EZ63" s="55"/>
      <c r="FA63" s="55"/>
      <c r="FB63" s="55"/>
      <c r="FC63" s="55"/>
      <c r="FD63" s="55"/>
      <c r="FE63" s="55"/>
      <c r="FF63" s="55"/>
      <c r="FG63" s="55"/>
      <c r="FH63" s="55"/>
      <c r="FI63" s="55"/>
      <c r="FJ63" s="55"/>
      <c r="FK63" s="55"/>
      <c r="FL63" s="55"/>
      <c r="FM63" s="55"/>
      <c r="FN63" s="55"/>
      <c r="FO63" s="55"/>
      <c r="FP63" s="55"/>
      <c r="FQ63" s="55"/>
      <c r="FR63" s="55"/>
      <c r="FS63" s="55"/>
      <c r="FT63" s="55"/>
      <c r="FU63" s="55"/>
      <c r="FV63" s="55"/>
      <c r="FW63" s="55"/>
      <c r="FX63" s="55"/>
      <c r="FY63" s="55"/>
      <c r="FZ63" s="55"/>
      <c r="GA63" s="55"/>
      <c r="GB63" s="55"/>
      <c r="GC63" s="55"/>
      <c r="GD63" s="55"/>
      <c r="GE63" s="55"/>
      <c r="GF63" s="55"/>
      <c r="GG63" s="55"/>
      <c r="GH63" s="55"/>
      <c r="GI63" s="55"/>
      <c r="GJ63" s="55"/>
      <c r="GK63" s="55"/>
      <c r="GL63" s="55"/>
      <c r="GM63" s="55"/>
      <c r="GN63" s="55"/>
      <c r="GO63" s="55"/>
      <c r="GP63" s="55"/>
      <c r="GQ63" s="55"/>
      <c r="GR63" s="55"/>
      <c r="GS63" s="55"/>
      <c r="GT63" s="55"/>
      <c r="GU63" s="55"/>
      <c r="GV63" s="55"/>
      <c r="GW63" s="55"/>
      <c r="GX63" s="55"/>
      <c r="GY63" s="55"/>
      <c r="GZ63" s="55"/>
      <c r="HA63" s="55"/>
      <c r="HB63" s="55"/>
      <c r="HC63" s="55"/>
      <c r="HD63" s="55"/>
      <c r="HE63" s="55"/>
      <c r="HF63" s="55"/>
      <c r="HG63" s="55"/>
      <c r="HH63" s="55"/>
      <c r="HI63" s="55"/>
      <c r="HJ63" s="55"/>
      <c r="HK63" s="55"/>
      <c r="HL63" s="55"/>
      <c r="HM63" s="55"/>
      <c r="HN63" s="55"/>
      <c r="HO63" s="55"/>
      <c r="HP63" s="55"/>
      <c r="HQ63" s="55"/>
      <c r="HR63" s="55"/>
      <c r="HS63" s="55"/>
      <c r="HT63" s="55"/>
      <c r="HU63" s="55"/>
      <c r="HV63" s="55"/>
      <c r="HW63" s="55"/>
      <c r="HX63" s="55"/>
      <c r="HY63" s="55"/>
      <c r="HZ63" s="55"/>
      <c r="IA63" s="55"/>
      <c r="IB63" s="55"/>
      <c r="IC63" s="55"/>
      <c r="ID63" s="55"/>
      <c r="IE63" s="55"/>
      <c r="IF63" s="55"/>
      <c r="IG63" s="55"/>
      <c r="IH63" s="55"/>
      <c r="II63" s="55"/>
      <c r="IJ63" s="55"/>
      <c r="IK63" s="55"/>
      <c r="IL63" s="55"/>
      <c r="IM63" s="55"/>
      <c r="IN63" s="55"/>
      <c r="IO63" s="55"/>
      <c r="IP63" s="55"/>
      <c r="IQ63" s="55"/>
      <c r="IR63" s="55"/>
      <c r="IS63" s="55"/>
      <c r="IT63" s="55"/>
      <c r="IU63" s="55"/>
    </row>
    <row r="64" spans="1:256" x14ac:dyDescent="0.25">
      <c r="A64" s="120" t="s">
        <v>282</v>
      </c>
      <c r="B64" s="120"/>
      <c r="C64" s="176"/>
      <c r="D64" s="176"/>
      <c r="E64" s="176"/>
      <c r="F64" s="176"/>
      <c r="G64" s="120"/>
      <c r="H64" s="120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  <c r="DR64" s="55"/>
      <c r="DS64" s="55"/>
      <c r="DT64" s="55"/>
      <c r="DU64" s="55"/>
      <c r="DV64" s="55"/>
      <c r="DW64" s="55"/>
      <c r="DX64" s="55"/>
      <c r="DY64" s="55"/>
      <c r="DZ64" s="55"/>
      <c r="EA64" s="55"/>
      <c r="EB64" s="55"/>
      <c r="EC64" s="55"/>
      <c r="ED64" s="55"/>
      <c r="EE64" s="55"/>
      <c r="EF64" s="55"/>
      <c r="EG64" s="55"/>
      <c r="EH64" s="55"/>
      <c r="EI64" s="55"/>
      <c r="EJ64" s="55"/>
      <c r="EK64" s="55"/>
      <c r="EL64" s="55"/>
      <c r="EM64" s="55"/>
      <c r="EN64" s="55"/>
      <c r="EO64" s="55"/>
      <c r="EP64" s="55"/>
      <c r="EQ64" s="55"/>
      <c r="ER64" s="55"/>
      <c r="ES64" s="55"/>
      <c r="ET64" s="55"/>
      <c r="EU64" s="55"/>
      <c r="EV64" s="55"/>
      <c r="EW64" s="55"/>
      <c r="EX64" s="55"/>
      <c r="EY64" s="55"/>
      <c r="EZ64" s="55"/>
      <c r="FA64" s="55"/>
      <c r="FB64" s="55"/>
      <c r="FC64" s="55"/>
      <c r="FD64" s="55"/>
      <c r="FE64" s="55"/>
      <c r="FF64" s="55"/>
      <c r="FG64" s="55"/>
      <c r="FH64" s="55"/>
      <c r="FI64" s="55"/>
      <c r="FJ64" s="55"/>
      <c r="FK64" s="55"/>
      <c r="FL64" s="55"/>
      <c r="FM64" s="55"/>
      <c r="FN64" s="55"/>
      <c r="FO64" s="55"/>
      <c r="FP64" s="55"/>
      <c r="FQ64" s="55"/>
      <c r="FR64" s="55"/>
      <c r="FS64" s="55"/>
      <c r="FT64" s="55"/>
      <c r="FU64" s="55"/>
      <c r="FV64" s="55"/>
      <c r="FW64" s="55"/>
      <c r="FX64" s="55"/>
      <c r="FY64" s="55"/>
      <c r="FZ64" s="55"/>
      <c r="GA64" s="55"/>
      <c r="GB64" s="55"/>
      <c r="GC64" s="55"/>
      <c r="GD64" s="55"/>
      <c r="GE64" s="55"/>
      <c r="GF64" s="55"/>
      <c r="GG64" s="55"/>
      <c r="GH64" s="55"/>
      <c r="GI64" s="55"/>
      <c r="GJ64" s="55"/>
      <c r="GK64" s="55"/>
      <c r="GL64" s="55"/>
      <c r="GM64" s="55"/>
      <c r="GN64" s="55"/>
      <c r="GO64" s="55"/>
      <c r="GP64" s="55"/>
      <c r="GQ64" s="55"/>
      <c r="GR64" s="55"/>
      <c r="GS64" s="55"/>
      <c r="GT64" s="55"/>
      <c r="GU64" s="55"/>
      <c r="GV64" s="55"/>
      <c r="GW64" s="55"/>
      <c r="GX64" s="55"/>
      <c r="GY64" s="55"/>
      <c r="GZ64" s="55"/>
      <c r="HA64" s="55"/>
      <c r="HB64" s="55"/>
      <c r="HC64" s="55"/>
      <c r="HD64" s="55"/>
      <c r="HE64" s="55"/>
      <c r="HF64" s="55"/>
      <c r="HG64" s="55"/>
      <c r="HH64" s="55"/>
      <c r="HI64" s="55"/>
      <c r="HJ64" s="55"/>
      <c r="HK64" s="55"/>
      <c r="HL64" s="55"/>
      <c r="HM64" s="55"/>
      <c r="HN64" s="55"/>
      <c r="HO64" s="55"/>
      <c r="HP64" s="55"/>
      <c r="HQ64" s="55"/>
      <c r="HR64" s="55"/>
      <c r="HS64" s="55"/>
      <c r="HT64" s="55"/>
      <c r="HU64" s="55"/>
      <c r="HV64" s="55"/>
      <c r="HW64" s="55"/>
      <c r="HX64" s="55"/>
      <c r="HY64" s="55"/>
      <c r="HZ64" s="55"/>
      <c r="IA64" s="55"/>
      <c r="IB64" s="55"/>
      <c r="IC64" s="55"/>
      <c r="ID64" s="55"/>
      <c r="IE64" s="55"/>
      <c r="IF64" s="55"/>
      <c r="IG64" s="55"/>
      <c r="IH64" s="55"/>
      <c r="II64" s="55"/>
      <c r="IJ64" s="55"/>
      <c r="IK64" s="55"/>
      <c r="IL64" s="55"/>
      <c r="IM64" s="55"/>
      <c r="IN64" s="55"/>
      <c r="IO64" s="55"/>
      <c r="IP64" s="55"/>
      <c r="IQ64" s="55"/>
      <c r="IR64" s="55"/>
      <c r="IS64" s="55"/>
      <c r="IT64" s="55"/>
      <c r="IU64" s="55"/>
    </row>
    <row r="65" spans="1:255" ht="24" x14ac:dyDescent="0.25">
      <c r="A65" s="31" t="s">
        <v>128</v>
      </c>
      <c r="B65" s="105">
        <v>50</v>
      </c>
      <c r="C65" s="41">
        <v>4.3600000000000003</v>
      </c>
      <c r="D65" s="41">
        <v>4.84</v>
      </c>
      <c r="E65" s="41">
        <v>29.04</v>
      </c>
      <c r="F65" s="41">
        <v>180.87</v>
      </c>
      <c r="G65" s="91" t="s">
        <v>129</v>
      </c>
      <c r="H65" s="62" t="s">
        <v>130</v>
      </c>
    </row>
    <row r="66" spans="1:255" x14ac:dyDescent="0.2">
      <c r="A66" s="175" t="s">
        <v>38</v>
      </c>
      <c r="B66" s="91">
        <v>215</v>
      </c>
      <c r="C66" s="92">
        <v>7.0000000000000007E-2</v>
      </c>
      <c r="D66" s="92">
        <v>0.02</v>
      </c>
      <c r="E66" s="92">
        <v>15</v>
      </c>
      <c r="F66" s="92">
        <v>60</v>
      </c>
      <c r="G66" s="91" t="s">
        <v>39</v>
      </c>
      <c r="H66" s="35" t="s">
        <v>40</v>
      </c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  <c r="II66" s="6"/>
      <c r="IJ66" s="6"/>
      <c r="IK66" s="6"/>
      <c r="IL66" s="6"/>
      <c r="IM66" s="6"/>
      <c r="IN66" s="6"/>
      <c r="IO66" s="6"/>
      <c r="IP66" s="6"/>
      <c r="IQ66" s="6"/>
      <c r="IR66" s="6"/>
      <c r="IS66" s="6"/>
      <c r="IT66" s="6"/>
      <c r="IU66" s="6"/>
    </row>
    <row r="67" spans="1:255" x14ac:dyDescent="0.25">
      <c r="A67" s="28" t="s">
        <v>27</v>
      </c>
      <c r="B67" s="2">
        <f>SUM(B65:B66)</f>
        <v>265</v>
      </c>
      <c r="C67" s="2">
        <f>SUM(C65:C66)</f>
        <v>4.4300000000000006</v>
      </c>
      <c r="D67" s="2">
        <f>SUM(D65:D66)</f>
        <v>4.8599999999999994</v>
      </c>
      <c r="E67" s="2">
        <f>SUM(E65:E66)</f>
        <v>44.04</v>
      </c>
      <c r="F67" s="2">
        <f>SUM(F65:F66)</f>
        <v>240.87</v>
      </c>
      <c r="G67" s="2"/>
      <c r="H67" s="2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  <c r="CU67" s="55"/>
      <c r="CV67" s="55"/>
      <c r="CW67" s="55"/>
      <c r="CX67" s="55"/>
      <c r="CY67" s="55"/>
      <c r="CZ67" s="55"/>
      <c r="DA67" s="55"/>
      <c r="DB67" s="55"/>
      <c r="DC67" s="55"/>
      <c r="DD67" s="55"/>
      <c r="DE67" s="55"/>
      <c r="DF67" s="55"/>
      <c r="DG67" s="55"/>
      <c r="DH67" s="55"/>
      <c r="DI67" s="55"/>
      <c r="DJ67" s="55"/>
      <c r="DK67" s="55"/>
      <c r="DL67" s="55"/>
      <c r="DM67" s="55"/>
      <c r="DN67" s="55"/>
      <c r="DO67" s="55"/>
      <c r="DP67" s="55"/>
      <c r="DQ67" s="55"/>
      <c r="DR67" s="55"/>
      <c r="DS67" s="55"/>
      <c r="DT67" s="55"/>
      <c r="DU67" s="55"/>
      <c r="DV67" s="55"/>
      <c r="DW67" s="55"/>
      <c r="DX67" s="55"/>
      <c r="DY67" s="55"/>
      <c r="DZ67" s="55"/>
      <c r="EA67" s="55"/>
      <c r="EB67" s="55"/>
      <c r="EC67" s="55"/>
      <c r="ED67" s="55"/>
      <c r="EE67" s="55"/>
      <c r="EF67" s="55"/>
      <c r="EG67" s="55"/>
      <c r="EH67" s="55"/>
      <c r="EI67" s="55"/>
      <c r="EJ67" s="55"/>
      <c r="EK67" s="55"/>
      <c r="EL67" s="55"/>
      <c r="EM67" s="55"/>
      <c r="EN67" s="55"/>
      <c r="EO67" s="55"/>
      <c r="EP67" s="55"/>
      <c r="EQ67" s="55"/>
      <c r="ER67" s="55"/>
      <c r="ES67" s="55"/>
      <c r="ET67" s="55"/>
      <c r="EU67" s="55"/>
      <c r="EV67" s="55"/>
      <c r="EW67" s="55"/>
      <c r="EX67" s="55"/>
      <c r="EY67" s="55"/>
      <c r="EZ67" s="55"/>
      <c r="FA67" s="55"/>
      <c r="FB67" s="55"/>
      <c r="FC67" s="55"/>
      <c r="FD67" s="55"/>
      <c r="FE67" s="55"/>
      <c r="FF67" s="55"/>
      <c r="FG67" s="55"/>
      <c r="FH67" s="55"/>
      <c r="FI67" s="55"/>
      <c r="FJ67" s="55"/>
      <c r="FK67" s="55"/>
      <c r="FL67" s="55"/>
      <c r="FM67" s="55"/>
      <c r="FN67" s="55"/>
      <c r="FO67" s="55"/>
      <c r="FP67" s="55"/>
      <c r="FQ67" s="55"/>
      <c r="FR67" s="55"/>
      <c r="FS67" s="55"/>
      <c r="FT67" s="55"/>
      <c r="FU67" s="55"/>
      <c r="FV67" s="55"/>
      <c r="FW67" s="55"/>
      <c r="FX67" s="55"/>
      <c r="FY67" s="55"/>
      <c r="FZ67" s="55"/>
      <c r="GA67" s="55"/>
      <c r="GB67" s="55"/>
      <c r="GC67" s="55"/>
      <c r="GD67" s="55"/>
      <c r="GE67" s="55"/>
      <c r="GF67" s="55"/>
      <c r="GG67" s="55"/>
      <c r="GH67" s="55"/>
      <c r="GI67" s="55"/>
      <c r="GJ67" s="55"/>
      <c r="GK67" s="55"/>
      <c r="GL67" s="55"/>
      <c r="GM67" s="55"/>
      <c r="GN67" s="55"/>
      <c r="GO67" s="55"/>
      <c r="GP67" s="55"/>
      <c r="GQ67" s="55"/>
      <c r="GR67" s="55"/>
      <c r="GS67" s="55"/>
      <c r="GT67" s="55"/>
      <c r="GU67" s="55"/>
      <c r="GV67" s="55"/>
      <c r="GW67" s="55"/>
      <c r="GX67" s="55"/>
      <c r="GY67" s="55"/>
      <c r="GZ67" s="55"/>
      <c r="HA67" s="55"/>
      <c r="HB67" s="55"/>
      <c r="HC67" s="55"/>
      <c r="HD67" s="55"/>
      <c r="HE67" s="55"/>
      <c r="HF67" s="55"/>
      <c r="HG67" s="55"/>
      <c r="HH67" s="55"/>
      <c r="HI67" s="55"/>
      <c r="HJ67" s="55"/>
      <c r="HK67" s="55"/>
      <c r="HL67" s="55"/>
      <c r="HM67" s="55"/>
      <c r="HN67" s="55"/>
      <c r="HO67" s="55"/>
      <c r="HP67" s="55"/>
      <c r="HQ67" s="55"/>
      <c r="HR67" s="55"/>
      <c r="HS67" s="55"/>
      <c r="HT67" s="55"/>
      <c r="HU67" s="55"/>
      <c r="HV67" s="55"/>
      <c r="HW67" s="55"/>
      <c r="HX67" s="55"/>
      <c r="HY67" s="55"/>
      <c r="HZ67" s="55"/>
      <c r="IA67" s="55"/>
      <c r="IB67" s="55"/>
      <c r="IC67" s="55"/>
      <c r="ID67" s="55"/>
      <c r="IE67" s="55"/>
      <c r="IF67" s="55"/>
      <c r="IG67" s="55"/>
      <c r="IH67" s="55"/>
      <c r="II67" s="55"/>
      <c r="IJ67" s="55"/>
      <c r="IK67" s="55"/>
      <c r="IL67" s="55"/>
      <c r="IM67" s="55"/>
      <c r="IN67" s="55"/>
      <c r="IO67" s="55"/>
      <c r="IP67" s="55"/>
      <c r="IQ67" s="55"/>
      <c r="IR67" s="55"/>
      <c r="IS67" s="55"/>
      <c r="IT67" s="55"/>
      <c r="IU67" s="55"/>
    </row>
    <row r="68" spans="1:255" x14ac:dyDescent="0.25">
      <c r="A68" s="28" t="s">
        <v>125</v>
      </c>
      <c r="B68" s="2">
        <f>SUM(B63,B67)</f>
        <v>800</v>
      </c>
      <c r="C68" s="2">
        <f>SUM(C63,C67)</f>
        <v>23.26</v>
      </c>
      <c r="D68" s="2">
        <f>SUM(D63,D67)</f>
        <v>25.08</v>
      </c>
      <c r="E68" s="2">
        <f>SUM(E63,E67)</f>
        <v>112.18</v>
      </c>
      <c r="F68" s="2">
        <f>SUM(F63,F67)</f>
        <v>772.87</v>
      </c>
      <c r="G68" s="2"/>
      <c r="H68" s="2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  <c r="CU68" s="55"/>
      <c r="CV68" s="55"/>
      <c r="CW68" s="55"/>
      <c r="CX68" s="55"/>
      <c r="CY68" s="55"/>
      <c r="CZ68" s="55"/>
      <c r="DA68" s="55"/>
      <c r="DB68" s="55"/>
      <c r="DC68" s="55"/>
      <c r="DD68" s="55"/>
      <c r="DE68" s="55"/>
      <c r="DF68" s="55"/>
      <c r="DG68" s="55"/>
      <c r="DH68" s="55"/>
      <c r="DI68" s="55"/>
      <c r="DJ68" s="55"/>
      <c r="DK68" s="55"/>
      <c r="DL68" s="55"/>
      <c r="DM68" s="55"/>
      <c r="DN68" s="55"/>
      <c r="DO68" s="55"/>
      <c r="DP68" s="55"/>
      <c r="DQ68" s="55"/>
      <c r="DR68" s="55"/>
      <c r="DS68" s="55"/>
      <c r="DT68" s="55"/>
      <c r="DU68" s="55"/>
      <c r="DV68" s="55"/>
      <c r="DW68" s="55"/>
      <c r="DX68" s="55"/>
      <c r="DY68" s="55"/>
      <c r="DZ68" s="55"/>
      <c r="EA68" s="55"/>
      <c r="EB68" s="55"/>
      <c r="EC68" s="55"/>
      <c r="ED68" s="55"/>
      <c r="EE68" s="55"/>
      <c r="EF68" s="55"/>
      <c r="EG68" s="55"/>
      <c r="EH68" s="55"/>
      <c r="EI68" s="55"/>
      <c r="EJ68" s="55"/>
      <c r="EK68" s="55"/>
      <c r="EL68" s="55"/>
      <c r="EM68" s="55"/>
      <c r="EN68" s="55"/>
      <c r="EO68" s="55"/>
      <c r="EP68" s="55"/>
      <c r="EQ68" s="55"/>
      <c r="ER68" s="55"/>
      <c r="ES68" s="55"/>
      <c r="ET68" s="55"/>
      <c r="EU68" s="55"/>
      <c r="EV68" s="55"/>
      <c r="EW68" s="55"/>
      <c r="EX68" s="55"/>
      <c r="EY68" s="55"/>
      <c r="EZ68" s="55"/>
      <c r="FA68" s="55"/>
      <c r="FB68" s="55"/>
      <c r="FC68" s="55"/>
      <c r="FD68" s="55"/>
      <c r="FE68" s="55"/>
      <c r="FF68" s="55"/>
      <c r="FG68" s="55"/>
      <c r="FH68" s="55"/>
      <c r="FI68" s="55"/>
      <c r="FJ68" s="55"/>
      <c r="FK68" s="55"/>
      <c r="FL68" s="55"/>
      <c r="FM68" s="55"/>
      <c r="FN68" s="55"/>
      <c r="FO68" s="55"/>
      <c r="FP68" s="55"/>
      <c r="FQ68" s="55"/>
      <c r="FR68" s="55"/>
      <c r="FS68" s="55"/>
      <c r="FT68" s="55"/>
      <c r="FU68" s="55"/>
      <c r="FV68" s="55"/>
      <c r="FW68" s="55"/>
      <c r="FX68" s="55"/>
      <c r="FY68" s="55"/>
      <c r="FZ68" s="55"/>
      <c r="GA68" s="55"/>
      <c r="GB68" s="55"/>
      <c r="GC68" s="55"/>
      <c r="GD68" s="55"/>
      <c r="GE68" s="55"/>
      <c r="GF68" s="55"/>
      <c r="GG68" s="55"/>
      <c r="GH68" s="55"/>
      <c r="GI68" s="55"/>
      <c r="GJ68" s="55"/>
      <c r="GK68" s="55"/>
      <c r="GL68" s="55"/>
      <c r="GM68" s="55"/>
      <c r="GN68" s="55"/>
      <c r="GO68" s="55"/>
      <c r="GP68" s="55"/>
      <c r="GQ68" s="55"/>
      <c r="GR68" s="55"/>
      <c r="GS68" s="55"/>
      <c r="GT68" s="55"/>
      <c r="GU68" s="55"/>
      <c r="GV68" s="55"/>
      <c r="GW68" s="55"/>
      <c r="GX68" s="55"/>
      <c r="GY68" s="55"/>
      <c r="GZ68" s="55"/>
      <c r="HA68" s="55"/>
      <c r="HB68" s="55"/>
      <c r="HC68" s="55"/>
      <c r="HD68" s="55"/>
      <c r="HE68" s="55"/>
      <c r="HF68" s="55"/>
      <c r="HG68" s="55"/>
      <c r="HH68" s="55"/>
      <c r="HI68" s="55"/>
      <c r="HJ68" s="55"/>
      <c r="HK68" s="55"/>
      <c r="HL68" s="55"/>
      <c r="HM68" s="55"/>
      <c r="HN68" s="55"/>
      <c r="HO68" s="55"/>
      <c r="HP68" s="55"/>
      <c r="HQ68" s="55"/>
      <c r="HR68" s="55"/>
      <c r="HS68" s="55"/>
      <c r="HT68" s="55"/>
      <c r="HU68" s="55"/>
      <c r="HV68" s="55"/>
      <c r="HW68" s="55"/>
      <c r="HX68" s="55"/>
      <c r="HY68" s="55"/>
      <c r="HZ68" s="55"/>
      <c r="IA68" s="55"/>
      <c r="IB68" s="55"/>
      <c r="IC68" s="55"/>
      <c r="ID68" s="55"/>
      <c r="IE68" s="55"/>
      <c r="IF68" s="55"/>
      <c r="IG68" s="55"/>
      <c r="IH68" s="55"/>
      <c r="II68" s="55"/>
      <c r="IJ68" s="55"/>
      <c r="IK68" s="55"/>
      <c r="IL68" s="55"/>
      <c r="IM68" s="55"/>
      <c r="IN68" s="55"/>
      <c r="IO68" s="55"/>
      <c r="IP68" s="55"/>
      <c r="IQ68" s="55"/>
      <c r="IR68" s="55"/>
      <c r="IS68" s="55"/>
      <c r="IT68" s="55"/>
      <c r="IU68" s="55"/>
    </row>
    <row r="69" spans="1:255" x14ac:dyDescent="0.25">
      <c r="A69" s="117" t="s">
        <v>75</v>
      </c>
      <c r="B69" s="118"/>
      <c r="C69" s="118"/>
      <c r="D69" s="118"/>
      <c r="E69" s="118"/>
      <c r="F69" s="118"/>
      <c r="G69" s="118"/>
      <c r="H69" s="119"/>
    </row>
    <row r="70" spans="1:255" ht="12.75" customHeight="1" x14ac:dyDescent="0.2">
      <c r="A70" s="2" t="s">
        <v>3</v>
      </c>
      <c r="B70" s="2" t="s">
        <v>4</v>
      </c>
      <c r="C70" s="3" t="s">
        <v>5</v>
      </c>
      <c r="D70" s="3" t="s">
        <v>6</v>
      </c>
      <c r="E70" s="3" t="s">
        <v>7</v>
      </c>
      <c r="F70" s="4" t="s">
        <v>8</v>
      </c>
      <c r="G70" s="72" t="s">
        <v>9</v>
      </c>
      <c r="H70" s="3" t="s">
        <v>10</v>
      </c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  <c r="II70" s="6"/>
      <c r="IJ70" s="6"/>
      <c r="IK70" s="6"/>
      <c r="IL70" s="6"/>
      <c r="IM70" s="6"/>
      <c r="IN70" s="6"/>
      <c r="IO70" s="6"/>
      <c r="IP70" s="6"/>
      <c r="IQ70" s="6"/>
      <c r="IR70" s="6"/>
      <c r="IS70" s="6"/>
      <c r="IT70" s="6"/>
      <c r="IU70" s="6"/>
    </row>
    <row r="71" spans="1:255" x14ac:dyDescent="0.25">
      <c r="A71" s="112" t="s">
        <v>280</v>
      </c>
      <c r="B71" s="113"/>
      <c r="C71" s="114"/>
      <c r="D71" s="114"/>
      <c r="E71" s="114"/>
      <c r="F71" s="114"/>
      <c r="G71" s="113"/>
      <c r="H71" s="115"/>
    </row>
    <row r="72" spans="1:255" s="75" customFormat="1" ht="24" x14ac:dyDescent="0.2">
      <c r="A72" s="31" t="s">
        <v>109</v>
      </c>
      <c r="B72" s="33">
        <v>100</v>
      </c>
      <c r="C72" s="47">
        <v>1.41</v>
      </c>
      <c r="D72" s="47">
        <v>6.01</v>
      </c>
      <c r="E72" s="47">
        <v>8.26</v>
      </c>
      <c r="F72" s="47">
        <v>92.8</v>
      </c>
      <c r="G72" s="34" t="s">
        <v>110</v>
      </c>
      <c r="H72" s="11" t="s">
        <v>111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</row>
    <row r="73" spans="1:255" x14ac:dyDescent="0.25">
      <c r="A73" s="60" t="s">
        <v>79</v>
      </c>
      <c r="B73" s="33">
        <v>250</v>
      </c>
      <c r="C73" s="9">
        <v>18.3</v>
      </c>
      <c r="D73" s="9">
        <v>15.2</v>
      </c>
      <c r="E73" s="9">
        <v>21.7</v>
      </c>
      <c r="F73" s="9">
        <v>297.10000000000002</v>
      </c>
      <c r="G73" s="10" t="s">
        <v>80</v>
      </c>
      <c r="H73" s="62" t="s">
        <v>81</v>
      </c>
      <c r="L73" s="63"/>
      <c r="M73" s="64"/>
      <c r="N73" s="65"/>
    </row>
    <row r="74" spans="1:255" x14ac:dyDescent="0.2">
      <c r="A74" s="175" t="s">
        <v>38</v>
      </c>
      <c r="B74" s="91">
        <v>215</v>
      </c>
      <c r="C74" s="92">
        <v>7.0000000000000007E-2</v>
      </c>
      <c r="D74" s="92">
        <v>0.02</v>
      </c>
      <c r="E74" s="92">
        <v>15</v>
      </c>
      <c r="F74" s="92">
        <v>60</v>
      </c>
      <c r="G74" s="91" t="s">
        <v>39</v>
      </c>
      <c r="H74" s="35" t="s">
        <v>40</v>
      </c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</row>
    <row r="75" spans="1:255" x14ac:dyDescent="0.25">
      <c r="A75" s="25" t="s">
        <v>126</v>
      </c>
      <c r="B75" s="26">
        <v>20</v>
      </c>
      <c r="C75" s="41">
        <v>1.6</v>
      </c>
      <c r="D75" s="41">
        <v>0.2</v>
      </c>
      <c r="E75" s="41">
        <v>10.199999999999999</v>
      </c>
      <c r="F75" s="41">
        <v>50</v>
      </c>
      <c r="G75" s="20" t="s">
        <v>25</v>
      </c>
      <c r="H75" s="27" t="s">
        <v>26</v>
      </c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88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  <c r="AO75" s="88"/>
      <c r="AP75" s="88"/>
      <c r="AQ75" s="88"/>
      <c r="AR75" s="88"/>
      <c r="AS75" s="88"/>
      <c r="AT75" s="88"/>
      <c r="AU75" s="88"/>
      <c r="AV75" s="88"/>
      <c r="AW75" s="88"/>
      <c r="AX75" s="88"/>
      <c r="AY75" s="88"/>
      <c r="AZ75" s="88"/>
      <c r="BA75" s="88"/>
      <c r="BB75" s="88"/>
      <c r="BC75" s="88"/>
      <c r="BD75" s="88"/>
      <c r="BE75" s="88"/>
      <c r="BF75" s="88"/>
      <c r="BG75" s="88"/>
      <c r="BH75" s="88"/>
      <c r="BI75" s="88"/>
      <c r="BJ75" s="88"/>
      <c r="BK75" s="88"/>
      <c r="BL75" s="88"/>
      <c r="BM75" s="88"/>
      <c r="BN75" s="88"/>
      <c r="BO75" s="88"/>
      <c r="BP75" s="88"/>
      <c r="BQ75" s="88"/>
      <c r="BR75" s="88"/>
      <c r="BS75" s="88"/>
      <c r="BT75" s="88"/>
      <c r="BU75" s="88"/>
      <c r="BV75" s="88"/>
      <c r="BW75" s="88"/>
      <c r="BX75" s="88"/>
      <c r="BY75" s="88"/>
      <c r="BZ75" s="88"/>
      <c r="CA75" s="88"/>
      <c r="CB75" s="88"/>
      <c r="CC75" s="88"/>
      <c r="CD75" s="88"/>
      <c r="CE75" s="88"/>
      <c r="CF75" s="88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8"/>
      <c r="CS75" s="88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8"/>
      <c r="DF75" s="88"/>
      <c r="DG75" s="88"/>
      <c r="DH75" s="88"/>
      <c r="DI75" s="88"/>
      <c r="DJ75" s="88"/>
      <c r="DK75" s="88"/>
      <c r="DL75" s="88"/>
      <c r="DM75" s="88"/>
      <c r="DN75" s="88"/>
      <c r="DO75" s="88"/>
      <c r="DP75" s="88"/>
      <c r="DQ75" s="88"/>
      <c r="DR75" s="88"/>
      <c r="DS75" s="88"/>
      <c r="DT75" s="88"/>
      <c r="DU75" s="88"/>
      <c r="DV75" s="88"/>
      <c r="DW75" s="88"/>
      <c r="DX75" s="88"/>
      <c r="DY75" s="88"/>
      <c r="DZ75" s="88"/>
      <c r="EA75" s="88"/>
      <c r="EB75" s="88"/>
      <c r="EC75" s="88"/>
      <c r="ED75" s="88"/>
      <c r="EE75" s="88"/>
      <c r="EF75" s="88"/>
      <c r="EG75" s="88"/>
      <c r="EH75" s="88"/>
      <c r="EI75" s="88"/>
      <c r="EJ75" s="88"/>
      <c r="EK75" s="88"/>
      <c r="EL75" s="88"/>
      <c r="EM75" s="88"/>
      <c r="EN75" s="88"/>
      <c r="EO75" s="88"/>
      <c r="EP75" s="88"/>
      <c r="EQ75" s="88"/>
      <c r="ER75" s="88"/>
      <c r="ES75" s="88"/>
      <c r="ET75" s="88"/>
      <c r="EU75" s="88"/>
      <c r="EV75" s="88"/>
      <c r="EW75" s="88"/>
      <c r="EX75" s="88"/>
      <c r="EY75" s="88"/>
      <c r="EZ75" s="88"/>
      <c r="FA75" s="88"/>
      <c r="FB75" s="88"/>
      <c r="FC75" s="88"/>
      <c r="FD75" s="88"/>
      <c r="FE75" s="88"/>
      <c r="FF75" s="88"/>
      <c r="FG75" s="88"/>
      <c r="FH75" s="88"/>
      <c r="FI75" s="88"/>
      <c r="FJ75" s="88"/>
      <c r="FK75" s="88"/>
      <c r="FL75" s="88"/>
      <c r="FM75" s="88"/>
      <c r="FN75" s="88"/>
      <c r="FO75" s="88"/>
      <c r="FP75" s="88"/>
      <c r="FQ75" s="88"/>
      <c r="FR75" s="88"/>
      <c r="FS75" s="88"/>
      <c r="FT75" s="88"/>
      <c r="FU75" s="88"/>
      <c r="FV75" s="88"/>
      <c r="FW75" s="88"/>
      <c r="FX75" s="88"/>
      <c r="FY75" s="88"/>
      <c r="FZ75" s="88"/>
      <c r="GA75" s="88"/>
      <c r="GB75" s="88"/>
      <c r="GC75" s="88"/>
      <c r="GD75" s="88"/>
      <c r="GE75" s="88"/>
      <c r="GF75" s="88"/>
      <c r="GG75" s="88"/>
      <c r="GH75" s="88"/>
      <c r="GI75" s="88"/>
      <c r="GJ75" s="88"/>
      <c r="GK75" s="88"/>
      <c r="GL75" s="88"/>
      <c r="GM75" s="88"/>
      <c r="GN75" s="88"/>
      <c r="GO75" s="88"/>
      <c r="GP75" s="88"/>
      <c r="GQ75" s="88"/>
      <c r="GR75" s="88"/>
      <c r="GS75" s="88"/>
      <c r="GT75" s="88"/>
      <c r="GU75" s="88"/>
      <c r="GV75" s="88"/>
      <c r="GW75" s="88"/>
      <c r="GX75" s="88"/>
      <c r="GY75" s="88"/>
      <c r="GZ75" s="88"/>
      <c r="HA75" s="88"/>
      <c r="HB75" s="88"/>
      <c r="HC75" s="88"/>
      <c r="HD75" s="88"/>
      <c r="HE75" s="88"/>
      <c r="HF75" s="88"/>
      <c r="HG75" s="88"/>
      <c r="HH75" s="88"/>
      <c r="HI75" s="88"/>
      <c r="HJ75" s="88"/>
      <c r="HK75" s="88"/>
      <c r="HL75" s="88"/>
      <c r="HM75" s="88"/>
      <c r="HN75" s="88"/>
      <c r="HO75" s="88"/>
      <c r="HP75" s="88"/>
      <c r="HQ75" s="88"/>
      <c r="HR75" s="88"/>
      <c r="HS75" s="88"/>
      <c r="HT75" s="88"/>
      <c r="HU75" s="88"/>
      <c r="HV75" s="88"/>
      <c r="HW75" s="88"/>
      <c r="HX75" s="88"/>
      <c r="HY75" s="88"/>
      <c r="HZ75" s="88"/>
      <c r="IA75" s="88"/>
      <c r="IB75" s="88"/>
      <c r="IC75" s="88"/>
      <c r="ID75" s="88"/>
      <c r="IE75" s="88"/>
      <c r="IF75" s="88"/>
      <c r="IG75" s="88"/>
      <c r="IH75" s="88"/>
      <c r="II75" s="88"/>
      <c r="IJ75" s="88"/>
      <c r="IK75" s="88"/>
      <c r="IL75" s="88"/>
      <c r="IM75" s="88"/>
      <c r="IN75" s="88"/>
      <c r="IO75" s="88"/>
      <c r="IP75" s="88"/>
      <c r="IQ75" s="88"/>
      <c r="IR75" s="88"/>
      <c r="IS75" s="88"/>
      <c r="IT75" s="88"/>
      <c r="IU75" s="88"/>
    </row>
    <row r="76" spans="1:255" x14ac:dyDescent="0.25">
      <c r="A76" s="28" t="s">
        <v>27</v>
      </c>
      <c r="B76" s="2">
        <f>SUM(B72:B75)</f>
        <v>585</v>
      </c>
      <c r="C76" s="72">
        <f>SUM(C72:C75)</f>
        <v>21.380000000000003</v>
      </c>
      <c r="D76" s="72">
        <f>SUM(D72:D75)</f>
        <v>21.43</v>
      </c>
      <c r="E76" s="72">
        <f>SUM(E72:E75)</f>
        <v>55.16</v>
      </c>
      <c r="F76" s="72">
        <f>SUM(F72:F75)</f>
        <v>499.90000000000003</v>
      </c>
      <c r="G76" s="72"/>
      <c r="H76" s="72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  <c r="DR76" s="55"/>
      <c r="DS76" s="55"/>
      <c r="DT76" s="55"/>
      <c r="DU76" s="55"/>
      <c r="DV76" s="55"/>
      <c r="DW76" s="55"/>
      <c r="DX76" s="55"/>
      <c r="DY76" s="55"/>
      <c r="DZ76" s="55"/>
      <c r="EA76" s="55"/>
      <c r="EB76" s="55"/>
      <c r="EC76" s="55"/>
      <c r="ED76" s="55"/>
      <c r="EE76" s="55"/>
      <c r="EF76" s="55"/>
      <c r="EG76" s="55"/>
      <c r="EH76" s="55"/>
      <c r="EI76" s="55"/>
      <c r="EJ76" s="55"/>
      <c r="EK76" s="55"/>
      <c r="EL76" s="55"/>
      <c r="EM76" s="55"/>
      <c r="EN76" s="55"/>
      <c r="EO76" s="55"/>
      <c r="EP76" s="55"/>
      <c r="EQ76" s="55"/>
      <c r="ER76" s="55"/>
      <c r="ES76" s="55"/>
      <c r="ET76" s="55"/>
      <c r="EU76" s="55"/>
      <c r="EV76" s="55"/>
      <c r="EW76" s="55"/>
      <c r="EX76" s="55"/>
      <c r="EY76" s="55"/>
      <c r="EZ76" s="55"/>
      <c r="FA76" s="55"/>
      <c r="FB76" s="55"/>
      <c r="FC76" s="55"/>
      <c r="FD76" s="55"/>
      <c r="FE76" s="55"/>
      <c r="FF76" s="55"/>
      <c r="FG76" s="55"/>
      <c r="FH76" s="55"/>
      <c r="FI76" s="55"/>
      <c r="FJ76" s="55"/>
      <c r="FK76" s="55"/>
      <c r="FL76" s="55"/>
      <c r="FM76" s="55"/>
      <c r="FN76" s="55"/>
      <c r="FO76" s="55"/>
      <c r="FP76" s="55"/>
      <c r="FQ76" s="55"/>
      <c r="FR76" s="55"/>
      <c r="FS76" s="55"/>
      <c r="FT76" s="55"/>
      <c r="FU76" s="55"/>
      <c r="FV76" s="55"/>
      <c r="FW76" s="55"/>
      <c r="FX76" s="55"/>
      <c r="FY76" s="55"/>
      <c r="FZ76" s="55"/>
      <c r="GA76" s="55"/>
      <c r="GB76" s="55"/>
      <c r="GC76" s="55"/>
      <c r="GD76" s="55"/>
      <c r="GE76" s="55"/>
      <c r="GF76" s="55"/>
      <c r="GG76" s="55"/>
      <c r="GH76" s="55"/>
      <c r="GI76" s="55"/>
      <c r="GJ76" s="55"/>
      <c r="GK76" s="55"/>
      <c r="GL76" s="55"/>
      <c r="GM76" s="55"/>
      <c r="GN76" s="55"/>
      <c r="GO76" s="55"/>
      <c r="GP76" s="55"/>
      <c r="GQ76" s="55"/>
      <c r="GR76" s="55"/>
      <c r="GS76" s="55"/>
      <c r="GT76" s="55"/>
      <c r="GU76" s="55"/>
      <c r="GV76" s="55"/>
      <c r="GW76" s="55"/>
      <c r="GX76" s="55"/>
      <c r="GY76" s="55"/>
      <c r="GZ76" s="55"/>
      <c r="HA76" s="55"/>
      <c r="HB76" s="55"/>
      <c r="HC76" s="55"/>
      <c r="HD76" s="55"/>
      <c r="HE76" s="55"/>
      <c r="HF76" s="55"/>
      <c r="HG76" s="55"/>
      <c r="HH76" s="55"/>
      <c r="HI76" s="55"/>
      <c r="HJ76" s="55"/>
      <c r="HK76" s="55"/>
      <c r="HL76" s="55"/>
      <c r="HM76" s="55"/>
      <c r="HN76" s="55"/>
      <c r="HO76" s="55"/>
      <c r="HP76" s="55"/>
      <c r="HQ76" s="55"/>
      <c r="HR76" s="55"/>
      <c r="HS76" s="55"/>
      <c r="HT76" s="55"/>
      <c r="HU76" s="55"/>
      <c r="HV76" s="55"/>
      <c r="HW76" s="55"/>
      <c r="HX76" s="55"/>
      <c r="HY76" s="55"/>
      <c r="HZ76" s="55"/>
      <c r="IA76" s="55"/>
      <c r="IB76" s="55"/>
      <c r="IC76" s="55"/>
      <c r="ID76" s="55"/>
      <c r="IE76" s="55"/>
      <c r="IF76" s="55"/>
      <c r="IG76" s="55"/>
      <c r="IH76" s="55"/>
      <c r="II76" s="55"/>
      <c r="IJ76" s="55"/>
      <c r="IK76" s="55"/>
      <c r="IL76" s="55"/>
      <c r="IM76" s="55"/>
      <c r="IN76" s="55"/>
      <c r="IO76" s="55"/>
      <c r="IP76" s="55"/>
      <c r="IQ76" s="55"/>
      <c r="IR76" s="55"/>
      <c r="IS76" s="55"/>
      <c r="IT76" s="55"/>
      <c r="IU76" s="55"/>
    </row>
    <row r="77" spans="1:255" x14ac:dyDescent="0.25">
      <c r="A77" s="120" t="s">
        <v>282</v>
      </c>
      <c r="B77" s="120"/>
      <c r="C77" s="176"/>
      <c r="D77" s="176"/>
      <c r="E77" s="176"/>
      <c r="F77" s="176"/>
      <c r="G77" s="120"/>
      <c r="H77" s="120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</row>
    <row r="78" spans="1:255" x14ac:dyDescent="0.2">
      <c r="A78" s="7" t="s">
        <v>134</v>
      </c>
      <c r="B78" s="106">
        <v>50</v>
      </c>
      <c r="C78" s="41">
        <v>3.95</v>
      </c>
      <c r="D78" s="41">
        <v>4.0599999999999996</v>
      </c>
      <c r="E78" s="41">
        <v>22.24</v>
      </c>
      <c r="F78" s="41">
        <v>141.5</v>
      </c>
      <c r="G78" s="103" t="s">
        <v>135</v>
      </c>
      <c r="H78" s="35" t="s">
        <v>136</v>
      </c>
    </row>
    <row r="79" spans="1:255" x14ac:dyDescent="0.2">
      <c r="A79" s="175" t="s">
        <v>38</v>
      </c>
      <c r="B79" s="91">
        <v>215</v>
      </c>
      <c r="C79" s="92">
        <v>7.0000000000000007E-2</v>
      </c>
      <c r="D79" s="92">
        <v>0.02</v>
      </c>
      <c r="E79" s="92">
        <v>15</v>
      </c>
      <c r="F79" s="92">
        <v>60</v>
      </c>
      <c r="G79" s="91" t="s">
        <v>39</v>
      </c>
      <c r="H79" s="35" t="s">
        <v>40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</row>
    <row r="80" spans="1:255" x14ac:dyDescent="0.25">
      <c r="A80" s="28" t="s">
        <v>27</v>
      </c>
      <c r="B80" s="2">
        <f>SUM(B78:B79)</f>
        <v>265</v>
      </c>
      <c r="C80" s="2">
        <f>SUM(C78:C79)</f>
        <v>4.0200000000000005</v>
      </c>
      <c r="D80" s="2">
        <f>SUM(D78:D79)</f>
        <v>4.0799999999999992</v>
      </c>
      <c r="E80" s="2">
        <f>SUM(E78:E79)</f>
        <v>37.239999999999995</v>
      </c>
      <c r="F80" s="2">
        <f>SUM(F78:F79)</f>
        <v>201.5</v>
      </c>
      <c r="G80" s="2"/>
      <c r="H80" s="2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B80" s="55"/>
      <c r="AC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55"/>
      <c r="CJ80" s="55"/>
      <c r="CK80" s="55"/>
      <c r="CL80" s="55"/>
      <c r="CM80" s="55"/>
      <c r="CN80" s="55"/>
      <c r="CO80" s="55"/>
      <c r="CP80" s="55"/>
      <c r="CQ80" s="55"/>
      <c r="CR80" s="55"/>
      <c r="CS80" s="55"/>
      <c r="CT80" s="55"/>
      <c r="CU80" s="55"/>
      <c r="CV80" s="55"/>
      <c r="CW80" s="55"/>
      <c r="CX80" s="55"/>
      <c r="CY80" s="55"/>
      <c r="CZ80" s="55"/>
      <c r="DA80" s="55"/>
      <c r="DB80" s="55"/>
      <c r="DC80" s="55"/>
      <c r="DD80" s="55"/>
      <c r="DE80" s="55"/>
      <c r="DF80" s="55"/>
      <c r="DG80" s="55"/>
      <c r="DH80" s="55"/>
      <c r="DI80" s="55"/>
      <c r="DJ80" s="55"/>
      <c r="DK80" s="55"/>
      <c r="DL80" s="55"/>
      <c r="DM80" s="55"/>
      <c r="DN80" s="55"/>
      <c r="DO80" s="55"/>
      <c r="DP80" s="55"/>
      <c r="DQ80" s="55"/>
      <c r="DR80" s="55"/>
      <c r="DS80" s="55"/>
      <c r="DT80" s="55"/>
      <c r="DU80" s="55"/>
      <c r="DV80" s="55"/>
      <c r="DW80" s="55"/>
      <c r="DX80" s="55"/>
      <c r="DY80" s="55"/>
      <c r="DZ80" s="55"/>
      <c r="EA80" s="55"/>
      <c r="EB80" s="55"/>
      <c r="EC80" s="55"/>
      <c r="ED80" s="55"/>
      <c r="EE80" s="55"/>
      <c r="EF80" s="55"/>
      <c r="EG80" s="55"/>
      <c r="EH80" s="55"/>
      <c r="EI80" s="55"/>
      <c r="EJ80" s="55"/>
      <c r="EK80" s="55"/>
      <c r="EL80" s="55"/>
      <c r="EM80" s="55"/>
      <c r="EN80" s="55"/>
      <c r="EO80" s="55"/>
      <c r="EP80" s="55"/>
      <c r="EQ80" s="55"/>
      <c r="ER80" s="55"/>
      <c r="ES80" s="55"/>
      <c r="ET80" s="55"/>
      <c r="EU80" s="55"/>
      <c r="EV80" s="55"/>
      <c r="EW80" s="55"/>
      <c r="EX80" s="55"/>
      <c r="EY80" s="55"/>
      <c r="EZ80" s="55"/>
      <c r="FA80" s="55"/>
      <c r="FB80" s="55"/>
      <c r="FC80" s="55"/>
      <c r="FD80" s="55"/>
      <c r="FE80" s="55"/>
      <c r="FF80" s="55"/>
      <c r="FG80" s="55"/>
      <c r="FH80" s="55"/>
      <c r="FI80" s="55"/>
      <c r="FJ80" s="55"/>
      <c r="FK80" s="55"/>
      <c r="FL80" s="55"/>
      <c r="FM80" s="55"/>
      <c r="FN80" s="55"/>
      <c r="FO80" s="55"/>
      <c r="FP80" s="55"/>
      <c r="FQ80" s="55"/>
      <c r="FR80" s="55"/>
      <c r="FS80" s="55"/>
      <c r="FT80" s="55"/>
      <c r="FU80" s="55"/>
      <c r="FV80" s="55"/>
      <c r="FW80" s="55"/>
      <c r="FX80" s="55"/>
      <c r="FY80" s="55"/>
      <c r="FZ80" s="55"/>
      <c r="GA80" s="55"/>
      <c r="GB80" s="55"/>
      <c r="GC80" s="55"/>
      <c r="GD80" s="55"/>
      <c r="GE80" s="55"/>
      <c r="GF80" s="55"/>
      <c r="GG80" s="55"/>
      <c r="GH80" s="55"/>
      <c r="GI80" s="55"/>
      <c r="GJ80" s="55"/>
      <c r="GK80" s="55"/>
      <c r="GL80" s="55"/>
      <c r="GM80" s="55"/>
      <c r="GN80" s="55"/>
      <c r="GO80" s="55"/>
      <c r="GP80" s="55"/>
      <c r="GQ80" s="55"/>
      <c r="GR80" s="55"/>
      <c r="GS80" s="55"/>
      <c r="GT80" s="55"/>
      <c r="GU80" s="55"/>
      <c r="GV80" s="55"/>
      <c r="GW80" s="55"/>
      <c r="GX80" s="55"/>
      <c r="GY80" s="55"/>
      <c r="GZ80" s="55"/>
      <c r="HA80" s="55"/>
      <c r="HB80" s="55"/>
      <c r="HC80" s="55"/>
      <c r="HD80" s="55"/>
      <c r="HE80" s="55"/>
      <c r="HF80" s="55"/>
      <c r="HG80" s="55"/>
      <c r="HH80" s="55"/>
      <c r="HI80" s="55"/>
      <c r="HJ80" s="55"/>
      <c r="HK80" s="55"/>
      <c r="HL80" s="55"/>
      <c r="HM80" s="55"/>
      <c r="HN80" s="55"/>
      <c r="HO80" s="55"/>
      <c r="HP80" s="55"/>
      <c r="HQ80" s="55"/>
      <c r="HR80" s="55"/>
      <c r="HS80" s="55"/>
      <c r="HT80" s="55"/>
      <c r="HU80" s="55"/>
      <c r="HV80" s="55"/>
      <c r="HW80" s="55"/>
      <c r="HX80" s="55"/>
      <c r="HY80" s="55"/>
      <c r="HZ80" s="55"/>
      <c r="IA80" s="55"/>
      <c r="IB80" s="55"/>
      <c r="IC80" s="55"/>
      <c r="ID80" s="55"/>
      <c r="IE80" s="55"/>
      <c r="IF80" s="55"/>
      <c r="IG80" s="55"/>
      <c r="IH80" s="55"/>
      <c r="II80" s="55"/>
      <c r="IJ80" s="55"/>
      <c r="IK80" s="55"/>
      <c r="IL80" s="55"/>
      <c r="IM80" s="55"/>
      <c r="IN80" s="55"/>
      <c r="IO80" s="55"/>
      <c r="IP80" s="55"/>
      <c r="IQ80" s="55"/>
      <c r="IR80" s="55"/>
      <c r="IS80" s="55"/>
      <c r="IT80" s="55"/>
      <c r="IU80" s="55"/>
    </row>
    <row r="81" spans="1:255" x14ac:dyDescent="0.25">
      <c r="A81" s="28" t="s">
        <v>125</v>
      </c>
      <c r="B81" s="2">
        <f>SUM(B76,B80)</f>
        <v>850</v>
      </c>
      <c r="C81" s="2">
        <f>SUM(C76,C80)</f>
        <v>25.400000000000002</v>
      </c>
      <c r="D81" s="2">
        <f>SUM(D76,D80)</f>
        <v>25.509999999999998</v>
      </c>
      <c r="E81" s="2">
        <f>SUM(E76,E80)</f>
        <v>92.399999999999991</v>
      </c>
      <c r="F81" s="2">
        <f>SUM(F76,F80)</f>
        <v>701.40000000000009</v>
      </c>
      <c r="G81" s="2"/>
      <c r="H81" s="2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  <c r="CU81" s="55"/>
      <c r="CV81" s="55"/>
      <c r="CW81" s="55"/>
      <c r="CX81" s="55"/>
      <c r="CY81" s="55"/>
      <c r="CZ81" s="55"/>
      <c r="DA81" s="55"/>
      <c r="DB81" s="55"/>
      <c r="DC81" s="55"/>
      <c r="DD81" s="55"/>
      <c r="DE81" s="55"/>
      <c r="DF81" s="55"/>
      <c r="DG81" s="55"/>
      <c r="DH81" s="55"/>
      <c r="DI81" s="55"/>
      <c r="DJ81" s="55"/>
      <c r="DK81" s="55"/>
      <c r="DL81" s="55"/>
      <c r="DM81" s="55"/>
      <c r="DN81" s="55"/>
      <c r="DO81" s="55"/>
      <c r="DP81" s="55"/>
      <c r="DQ81" s="55"/>
      <c r="DR81" s="55"/>
      <c r="DS81" s="55"/>
      <c r="DT81" s="55"/>
      <c r="DU81" s="55"/>
      <c r="DV81" s="55"/>
      <c r="DW81" s="55"/>
      <c r="DX81" s="55"/>
      <c r="DY81" s="55"/>
      <c r="DZ81" s="55"/>
      <c r="EA81" s="55"/>
      <c r="EB81" s="55"/>
      <c r="EC81" s="55"/>
      <c r="ED81" s="55"/>
      <c r="EE81" s="55"/>
      <c r="EF81" s="55"/>
      <c r="EG81" s="55"/>
      <c r="EH81" s="55"/>
      <c r="EI81" s="55"/>
      <c r="EJ81" s="55"/>
      <c r="EK81" s="55"/>
      <c r="EL81" s="55"/>
      <c r="EM81" s="55"/>
      <c r="EN81" s="55"/>
      <c r="EO81" s="55"/>
      <c r="EP81" s="55"/>
      <c r="EQ81" s="55"/>
      <c r="ER81" s="55"/>
      <c r="ES81" s="55"/>
      <c r="ET81" s="55"/>
      <c r="EU81" s="55"/>
      <c r="EV81" s="55"/>
      <c r="EW81" s="55"/>
      <c r="EX81" s="55"/>
      <c r="EY81" s="55"/>
      <c r="EZ81" s="55"/>
      <c r="FA81" s="55"/>
      <c r="FB81" s="55"/>
      <c r="FC81" s="55"/>
      <c r="FD81" s="55"/>
      <c r="FE81" s="55"/>
      <c r="FF81" s="55"/>
      <c r="FG81" s="55"/>
      <c r="FH81" s="55"/>
      <c r="FI81" s="55"/>
      <c r="FJ81" s="55"/>
      <c r="FK81" s="55"/>
      <c r="FL81" s="55"/>
      <c r="FM81" s="55"/>
      <c r="FN81" s="55"/>
      <c r="FO81" s="55"/>
      <c r="FP81" s="55"/>
      <c r="FQ81" s="55"/>
      <c r="FR81" s="55"/>
      <c r="FS81" s="55"/>
      <c r="FT81" s="55"/>
      <c r="FU81" s="55"/>
      <c r="FV81" s="55"/>
      <c r="FW81" s="55"/>
      <c r="FX81" s="55"/>
      <c r="FY81" s="55"/>
      <c r="FZ81" s="55"/>
      <c r="GA81" s="55"/>
      <c r="GB81" s="55"/>
      <c r="GC81" s="55"/>
      <c r="GD81" s="55"/>
      <c r="GE81" s="55"/>
      <c r="GF81" s="55"/>
      <c r="GG81" s="55"/>
      <c r="GH81" s="55"/>
      <c r="GI81" s="55"/>
      <c r="GJ81" s="55"/>
      <c r="GK81" s="55"/>
      <c r="GL81" s="55"/>
      <c r="GM81" s="55"/>
      <c r="GN81" s="55"/>
      <c r="GO81" s="55"/>
      <c r="GP81" s="55"/>
      <c r="GQ81" s="55"/>
      <c r="GR81" s="55"/>
      <c r="GS81" s="55"/>
      <c r="GT81" s="55"/>
      <c r="GU81" s="55"/>
      <c r="GV81" s="55"/>
      <c r="GW81" s="55"/>
      <c r="GX81" s="55"/>
      <c r="GY81" s="55"/>
      <c r="GZ81" s="55"/>
      <c r="HA81" s="55"/>
      <c r="HB81" s="55"/>
      <c r="HC81" s="55"/>
      <c r="HD81" s="55"/>
      <c r="HE81" s="55"/>
      <c r="HF81" s="55"/>
      <c r="HG81" s="55"/>
      <c r="HH81" s="55"/>
      <c r="HI81" s="55"/>
      <c r="HJ81" s="55"/>
      <c r="HK81" s="55"/>
      <c r="HL81" s="55"/>
      <c r="HM81" s="55"/>
      <c r="HN81" s="55"/>
      <c r="HO81" s="55"/>
      <c r="HP81" s="55"/>
      <c r="HQ81" s="55"/>
      <c r="HR81" s="55"/>
      <c r="HS81" s="55"/>
      <c r="HT81" s="55"/>
      <c r="HU81" s="55"/>
      <c r="HV81" s="55"/>
      <c r="HW81" s="55"/>
      <c r="HX81" s="55"/>
      <c r="HY81" s="55"/>
      <c r="HZ81" s="55"/>
      <c r="IA81" s="55"/>
      <c r="IB81" s="55"/>
      <c r="IC81" s="55"/>
      <c r="ID81" s="55"/>
      <c r="IE81" s="55"/>
      <c r="IF81" s="55"/>
      <c r="IG81" s="55"/>
      <c r="IH81" s="55"/>
      <c r="II81" s="55"/>
      <c r="IJ81" s="55"/>
      <c r="IK81" s="55"/>
      <c r="IL81" s="55"/>
      <c r="IM81" s="55"/>
      <c r="IN81" s="55"/>
      <c r="IO81" s="55"/>
      <c r="IP81" s="55"/>
      <c r="IQ81" s="55"/>
      <c r="IR81" s="55"/>
      <c r="IS81" s="55"/>
      <c r="IT81" s="55"/>
      <c r="IU81" s="55"/>
    </row>
    <row r="82" spans="1:255" ht="12.75" x14ac:dyDescent="0.25">
      <c r="A82" s="122" t="s">
        <v>82</v>
      </c>
      <c r="B82" s="123"/>
      <c r="C82" s="123"/>
      <c r="D82" s="123"/>
      <c r="E82" s="123"/>
      <c r="F82" s="123"/>
      <c r="G82" s="123"/>
      <c r="H82" s="124"/>
    </row>
    <row r="83" spans="1:255" x14ac:dyDescent="0.25">
      <c r="A83" s="117" t="s">
        <v>2</v>
      </c>
      <c r="B83" s="118"/>
      <c r="C83" s="118"/>
      <c r="D83" s="118"/>
      <c r="E83" s="118"/>
      <c r="F83" s="118"/>
      <c r="G83" s="118"/>
      <c r="H83" s="119"/>
    </row>
    <row r="84" spans="1:255" ht="12" customHeight="1" x14ac:dyDescent="0.2">
      <c r="A84" s="2" t="s">
        <v>3</v>
      </c>
      <c r="B84" s="2" t="s">
        <v>4</v>
      </c>
      <c r="C84" s="3" t="s">
        <v>5</v>
      </c>
      <c r="D84" s="3" t="s">
        <v>6</v>
      </c>
      <c r="E84" s="3" t="s">
        <v>7</v>
      </c>
      <c r="F84" s="4" t="s">
        <v>8</v>
      </c>
      <c r="G84" s="72" t="s">
        <v>9</v>
      </c>
      <c r="H84" s="3" t="s">
        <v>10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</row>
    <row r="85" spans="1:255" x14ac:dyDescent="0.25">
      <c r="A85" s="112" t="s">
        <v>280</v>
      </c>
      <c r="B85" s="113"/>
      <c r="C85" s="114"/>
      <c r="D85" s="114"/>
      <c r="E85" s="114"/>
      <c r="F85" s="114"/>
      <c r="G85" s="113"/>
      <c r="H85" s="115"/>
    </row>
    <row r="86" spans="1:255" ht="24" x14ac:dyDescent="0.25">
      <c r="A86" s="7" t="s">
        <v>285</v>
      </c>
      <c r="B86" s="8">
        <v>50</v>
      </c>
      <c r="C86" s="94">
        <v>0.55000000000000004</v>
      </c>
      <c r="D86" s="94">
        <v>0.1</v>
      </c>
      <c r="E86" s="94">
        <v>1.9</v>
      </c>
      <c r="F86" s="94">
        <v>11</v>
      </c>
      <c r="G86" s="100" t="s">
        <v>45</v>
      </c>
      <c r="H86" s="62" t="s">
        <v>46</v>
      </c>
    </row>
    <row r="87" spans="1:255" s="17" customFormat="1" ht="13.5" customHeight="1" x14ac:dyDescent="0.2">
      <c r="A87" s="177" t="s">
        <v>83</v>
      </c>
      <c r="B87" s="76">
        <v>100</v>
      </c>
      <c r="C87" s="14">
        <v>16.32</v>
      </c>
      <c r="D87" s="14">
        <v>12.3</v>
      </c>
      <c r="E87" s="14">
        <v>14.38</v>
      </c>
      <c r="F87" s="14">
        <v>242.41</v>
      </c>
      <c r="G87" s="66" t="s">
        <v>286</v>
      </c>
      <c r="H87" s="45" t="s">
        <v>85</v>
      </c>
    </row>
    <row r="88" spans="1:255" ht="24" x14ac:dyDescent="0.25">
      <c r="A88" s="18" t="s">
        <v>287</v>
      </c>
      <c r="B88" s="8">
        <v>180</v>
      </c>
      <c r="C88" s="41">
        <v>4.38</v>
      </c>
      <c r="D88" s="41">
        <v>6.44</v>
      </c>
      <c r="E88" s="41">
        <v>44.02</v>
      </c>
      <c r="F88" s="41">
        <v>251.64</v>
      </c>
      <c r="G88" s="92" t="s">
        <v>86</v>
      </c>
      <c r="H88" s="68" t="s">
        <v>87</v>
      </c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  <c r="EQ88" s="64"/>
      <c r="ER88" s="64"/>
      <c r="ES88" s="64"/>
      <c r="ET88" s="64"/>
      <c r="EU88" s="64"/>
      <c r="EV88" s="64"/>
      <c r="EW88" s="64"/>
      <c r="EX88" s="64"/>
      <c r="EY88" s="64"/>
      <c r="EZ88" s="64"/>
      <c r="FA88" s="64"/>
      <c r="FB88" s="64"/>
      <c r="FC88" s="64"/>
      <c r="FD88" s="64"/>
      <c r="FE88" s="64"/>
      <c r="FF88" s="64"/>
      <c r="FG88" s="64"/>
      <c r="FH88" s="64"/>
      <c r="FI88" s="64"/>
      <c r="FJ88" s="64"/>
      <c r="FK88" s="64"/>
      <c r="FL88" s="64"/>
      <c r="FM88" s="64"/>
      <c r="FN88" s="64"/>
      <c r="FO88" s="64"/>
      <c r="FP88" s="64"/>
      <c r="FQ88" s="64"/>
      <c r="FR88" s="64"/>
      <c r="FS88" s="64"/>
      <c r="FT88" s="64"/>
      <c r="FU88" s="64"/>
      <c r="FV88" s="64"/>
      <c r="FW88" s="64"/>
      <c r="FX88" s="64"/>
      <c r="FY88" s="64"/>
      <c r="FZ88" s="64"/>
      <c r="GA88" s="64"/>
      <c r="GB88" s="64"/>
      <c r="GC88" s="64"/>
      <c r="GD88" s="64"/>
      <c r="GE88" s="64"/>
      <c r="GF88" s="64"/>
      <c r="GG88" s="64"/>
      <c r="GH88" s="64"/>
      <c r="GI88" s="64"/>
      <c r="GJ88" s="64"/>
      <c r="GK88" s="64"/>
      <c r="GL88" s="64"/>
      <c r="GM88" s="64"/>
      <c r="GN88" s="64"/>
      <c r="GO88" s="64"/>
      <c r="GP88" s="64"/>
      <c r="GQ88" s="64"/>
      <c r="GR88" s="64"/>
      <c r="GS88" s="64"/>
      <c r="GT88" s="64"/>
      <c r="GU88" s="64"/>
      <c r="GV88" s="64"/>
      <c r="GW88" s="64"/>
      <c r="GX88" s="64"/>
      <c r="GY88" s="64"/>
      <c r="GZ88" s="64"/>
      <c r="HA88" s="64"/>
      <c r="HB88" s="64"/>
      <c r="HC88" s="64"/>
      <c r="HD88" s="64"/>
      <c r="HE88" s="64"/>
      <c r="HF88" s="64"/>
      <c r="HG88" s="64"/>
      <c r="HH88" s="64"/>
      <c r="HI88" s="64"/>
      <c r="HJ88" s="64"/>
      <c r="HK88" s="64"/>
      <c r="HL88" s="64"/>
      <c r="HM88" s="64"/>
      <c r="HN88" s="64"/>
      <c r="HO88" s="64"/>
      <c r="HP88" s="64"/>
      <c r="HQ88" s="64"/>
      <c r="HR88" s="64"/>
      <c r="HS88" s="64"/>
      <c r="HT88" s="64"/>
      <c r="HU88" s="64"/>
      <c r="HV88" s="64"/>
      <c r="HW88" s="64"/>
      <c r="HX88" s="64"/>
      <c r="HY88" s="64"/>
      <c r="HZ88" s="64"/>
      <c r="IA88" s="64"/>
      <c r="IB88" s="64"/>
      <c r="IC88" s="64"/>
      <c r="ID88" s="64"/>
      <c r="IE88" s="64"/>
      <c r="IF88" s="64"/>
      <c r="IG88" s="64"/>
      <c r="IH88" s="64"/>
      <c r="II88" s="64"/>
      <c r="IJ88" s="64"/>
      <c r="IK88" s="64"/>
      <c r="IL88" s="64"/>
      <c r="IM88" s="64"/>
      <c r="IN88" s="64"/>
      <c r="IO88" s="64"/>
      <c r="IP88" s="64"/>
      <c r="IQ88" s="64"/>
      <c r="IR88" s="64"/>
      <c r="IS88" s="64"/>
      <c r="IT88" s="64"/>
      <c r="IU88" s="64"/>
    </row>
    <row r="89" spans="1:255" x14ac:dyDescent="0.2">
      <c r="A89" s="175" t="s">
        <v>38</v>
      </c>
      <c r="B89" s="91">
        <v>215</v>
      </c>
      <c r="C89" s="92">
        <v>7.0000000000000007E-2</v>
      </c>
      <c r="D89" s="92">
        <v>0.02</v>
      </c>
      <c r="E89" s="92">
        <v>15</v>
      </c>
      <c r="F89" s="92">
        <v>60</v>
      </c>
      <c r="G89" s="91" t="s">
        <v>39</v>
      </c>
      <c r="H89" s="35" t="s">
        <v>40</v>
      </c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</row>
    <row r="90" spans="1:255" x14ac:dyDescent="0.25">
      <c r="A90" s="25" t="s">
        <v>126</v>
      </c>
      <c r="B90" s="26">
        <v>20</v>
      </c>
      <c r="C90" s="41">
        <v>1.6</v>
      </c>
      <c r="D90" s="41">
        <v>0.2</v>
      </c>
      <c r="E90" s="41">
        <v>10.199999999999999</v>
      </c>
      <c r="F90" s="41">
        <v>50</v>
      </c>
      <c r="G90" s="20" t="s">
        <v>25</v>
      </c>
      <c r="H90" s="27" t="s">
        <v>26</v>
      </c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88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  <c r="AO90" s="88"/>
      <c r="AP90" s="88"/>
      <c r="AQ90" s="88"/>
      <c r="AR90" s="88"/>
      <c r="AS90" s="88"/>
      <c r="AT90" s="88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8"/>
      <c r="BG90" s="88"/>
      <c r="BH90" s="88"/>
      <c r="BI90" s="88"/>
      <c r="BJ90" s="88"/>
      <c r="BK90" s="88"/>
      <c r="BL90" s="88"/>
      <c r="BM90" s="88"/>
      <c r="BN90" s="88"/>
      <c r="BO90" s="88"/>
      <c r="BP90" s="88"/>
      <c r="BQ90" s="88"/>
      <c r="BR90" s="88"/>
      <c r="BS90" s="88"/>
      <c r="BT90" s="88"/>
      <c r="BU90" s="88"/>
      <c r="BV90" s="88"/>
      <c r="BW90" s="88"/>
      <c r="BX90" s="88"/>
      <c r="BY90" s="88"/>
      <c r="BZ90" s="88"/>
      <c r="CA90" s="88"/>
      <c r="CB90" s="88"/>
      <c r="CC90" s="88"/>
      <c r="CD90" s="88"/>
      <c r="CE90" s="88"/>
      <c r="CF90" s="88"/>
      <c r="CG90" s="88"/>
      <c r="CH90" s="88"/>
      <c r="CI90" s="88"/>
      <c r="CJ90" s="88"/>
      <c r="CK90" s="88"/>
      <c r="CL90" s="88"/>
      <c r="CM90" s="88"/>
      <c r="CN90" s="88"/>
      <c r="CO90" s="88"/>
      <c r="CP90" s="88"/>
      <c r="CQ90" s="88"/>
      <c r="CR90" s="88"/>
      <c r="CS90" s="88"/>
      <c r="CT90" s="88"/>
      <c r="CU90" s="88"/>
      <c r="CV90" s="88"/>
      <c r="CW90" s="88"/>
      <c r="CX90" s="88"/>
      <c r="CY90" s="88"/>
      <c r="CZ90" s="88"/>
      <c r="DA90" s="88"/>
      <c r="DB90" s="88"/>
      <c r="DC90" s="88"/>
      <c r="DD90" s="88"/>
      <c r="DE90" s="88"/>
      <c r="DF90" s="88"/>
      <c r="DG90" s="88"/>
      <c r="DH90" s="88"/>
      <c r="DI90" s="88"/>
      <c r="DJ90" s="88"/>
      <c r="DK90" s="88"/>
      <c r="DL90" s="88"/>
      <c r="DM90" s="88"/>
      <c r="DN90" s="88"/>
      <c r="DO90" s="88"/>
      <c r="DP90" s="88"/>
      <c r="DQ90" s="88"/>
      <c r="DR90" s="88"/>
      <c r="DS90" s="88"/>
      <c r="DT90" s="88"/>
      <c r="DU90" s="88"/>
      <c r="DV90" s="88"/>
      <c r="DW90" s="88"/>
      <c r="DX90" s="88"/>
      <c r="DY90" s="88"/>
      <c r="DZ90" s="88"/>
      <c r="EA90" s="88"/>
      <c r="EB90" s="88"/>
      <c r="EC90" s="88"/>
      <c r="ED90" s="88"/>
      <c r="EE90" s="88"/>
      <c r="EF90" s="88"/>
      <c r="EG90" s="88"/>
      <c r="EH90" s="88"/>
      <c r="EI90" s="88"/>
      <c r="EJ90" s="88"/>
      <c r="EK90" s="88"/>
      <c r="EL90" s="88"/>
      <c r="EM90" s="88"/>
      <c r="EN90" s="88"/>
      <c r="EO90" s="88"/>
      <c r="EP90" s="88"/>
      <c r="EQ90" s="88"/>
      <c r="ER90" s="88"/>
      <c r="ES90" s="88"/>
      <c r="ET90" s="88"/>
      <c r="EU90" s="88"/>
      <c r="EV90" s="88"/>
      <c r="EW90" s="88"/>
      <c r="EX90" s="88"/>
      <c r="EY90" s="88"/>
      <c r="EZ90" s="88"/>
      <c r="FA90" s="88"/>
      <c r="FB90" s="88"/>
      <c r="FC90" s="88"/>
      <c r="FD90" s="88"/>
      <c r="FE90" s="88"/>
      <c r="FF90" s="88"/>
      <c r="FG90" s="88"/>
      <c r="FH90" s="88"/>
      <c r="FI90" s="88"/>
      <c r="FJ90" s="88"/>
      <c r="FK90" s="88"/>
      <c r="FL90" s="88"/>
      <c r="FM90" s="88"/>
      <c r="FN90" s="88"/>
      <c r="FO90" s="88"/>
      <c r="FP90" s="88"/>
      <c r="FQ90" s="88"/>
      <c r="FR90" s="88"/>
      <c r="FS90" s="88"/>
      <c r="FT90" s="88"/>
      <c r="FU90" s="88"/>
      <c r="FV90" s="88"/>
      <c r="FW90" s="88"/>
      <c r="FX90" s="88"/>
      <c r="FY90" s="88"/>
      <c r="FZ90" s="88"/>
      <c r="GA90" s="88"/>
      <c r="GB90" s="88"/>
      <c r="GC90" s="88"/>
      <c r="GD90" s="88"/>
      <c r="GE90" s="88"/>
      <c r="GF90" s="88"/>
      <c r="GG90" s="88"/>
      <c r="GH90" s="88"/>
      <c r="GI90" s="88"/>
      <c r="GJ90" s="88"/>
      <c r="GK90" s="88"/>
      <c r="GL90" s="88"/>
      <c r="GM90" s="88"/>
      <c r="GN90" s="88"/>
      <c r="GO90" s="88"/>
      <c r="GP90" s="88"/>
      <c r="GQ90" s="88"/>
      <c r="GR90" s="88"/>
      <c r="GS90" s="88"/>
      <c r="GT90" s="88"/>
      <c r="GU90" s="88"/>
      <c r="GV90" s="88"/>
      <c r="GW90" s="88"/>
      <c r="GX90" s="88"/>
      <c r="GY90" s="88"/>
      <c r="GZ90" s="88"/>
      <c r="HA90" s="88"/>
      <c r="HB90" s="88"/>
      <c r="HC90" s="88"/>
      <c r="HD90" s="88"/>
      <c r="HE90" s="88"/>
      <c r="HF90" s="88"/>
      <c r="HG90" s="88"/>
      <c r="HH90" s="88"/>
      <c r="HI90" s="88"/>
      <c r="HJ90" s="88"/>
      <c r="HK90" s="88"/>
      <c r="HL90" s="88"/>
      <c r="HM90" s="88"/>
      <c r="HN90" s="88"/>
      <c r="HO90" s="88"/>
      <c r="HP90" s="88"/>
      <c r="HQ90" s="88"/>
      <c r="HR90" s="88"/>
      <c r="HS90" s="88"/>
      <c r="HT90" s="88"/>
      <c r="HU90" s="88"/>
      <c r="HV90" s="88"/>
      <c r="HW90" s="88"/>
      <c r="HX90" s="88"/>
      <c r="HY90" s="88"/>
      <c r="HZ90" s="88"/>
      <c r="IA90" s="88"/>
      <c r="IB90" s="88"/>
      <c r="IC90" s="88"/>
      <c r="ID90" s="88"/>
      <c r="IE90" s="88"/>
      <c r="IF90" s="88"/>
      <c r="IG90" s="88"/>
      <c r="IH90" s="88"/>
      <c r="II90" s="88"/>
      <c r="IJ90" s="88"/>
      <c r="IK90" s="88"/>
      <c r="IL90" s="88"/>
      <c r="IM90" s="88"/>
      <c r="IN90" s="88"/>
      <c r="IO90" s="88"/>
      <c r="IP90" s="88"/>
      <c r="IQ90" s="88"/>
      <c r="IR90" s="88"/>
      <c r="IS90" s="88"/>
      <c r="IT90" s="88"/>
      <c r="IU90" s="88"/>
    </row>
    <row r="91" spans="1:255" x14ac:dyDescent="0.25">
      <c r="A91" s="28" t="s">
        <v>27</v>
      </c>
      <c r="B91" s="2">
        <f>SUM(B86:B90)</f>
        <v>565</v>
      </c>
      <c r="C91" s="72">
        <f>SUM(C86:C90)</f>
        <v>22.92</v>
      </c>
      <c r="D91" s="72">
        <f>SUM(D86:D90)</f>
        <v>19.059999999999999</v>
      </c>
      <c r="E91" s="72">
        <f>SUM(E86:E90)</f>
        <v>85.500000000000014</v>
      </c>
      <c r="F91" s="72">
        <f>SUM(F86:F90)</f>
        <v>615.04999999999995</v>
      </c>
      <c r="G91" s="72"/>
      <c r="H91" s="72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  <c r="CU91" s="55"/>
      <c r="CV91" s="55"/>
      <c r="CW91" s="55"/>
      <c r="CX91" s="55"/>
      <c r="CY91" s="55"/>
      <c r="CZ91" s="55"/>
      <c r="DA91" s="55"/>
      <c r="DB91" s="55"/>
      <c r="DC91" s="55"/>
      <c r="DD91" s="55"/>
      <c r="DE91" s="55"/>
      <c r="DF91" s="55"/>
      <c r="DG91" s="55"/>
      <c r="DH91" s="55"/>
      <c r="DI91" s="55"/>
      <c r="DJ91" s="55"/>
      <c r="DK91" s="55"/>
      <c r="DL91" s="55"/>
      <c r="DM91" s="55"/>
      <c r="DN91" s="55"/>
      <c r="DO91" s="55"/>
      <c r="DP91" s="55"/>
      <c r="DQ91" s="55"/>
      <c r="DR91" s="55"/>
      <c r="DS91" s="55"/>
      <c r="DT91" s="55"/>
      <c r="DU91" s="55"/>
      <c r="DV91" s="55"/>
      <c r="DW91" s="55"/>
      <c r="DX91" s="55"/>
      <c r="DY91" s="55"/>
      <c r="DZ91" s="55"/>
      <c r="EA91" s="55"/>
      <c r="EB91" s="55"/>
      <c r="EC91" s="55"/>
      <c r="ED91" s="55"/>
      <c r="EE91" s="55"/>
      <c r="EF91" s="55"/>
      <c r="EG91" s="55"/>
      <c r="EH91" s="55"/>
      <c r="EI91" s="55"/>
      <c r="EJ91" s="55"/>
      <c r="EK91" s="55"/>
      <c r="EL91" s="55"/>
      <c r="EM91" s="55"/>
      <c r="EN91" s="55"/>
      <c r="EO91" s="55"/>
      <c r="EP91" s="55"/>
      <c r="EQ91" s="55"/>
      <c r="ER91" s="55"/>
      <c r="ES91" s="55"/>
      <c r="ET91" s="55"/>
      <c r="EU91" s="55"/>
      <c r="EV91" s="55"/>
      <c r="EW91" s="55"/>
      <c r="EX91" s="55"/>
      <c r="EY91" s="55"/>
      <c r="EZ91" s="55"/>
      <c r="FA91" s="55"/>
      <c r="FB91" s="55"/>
      <c r="FC91" s="55"/>
      <c r="FD91" s="55"/>
      <c r="FE91" s="55"/>
      <c r="FF91" s="55"/>
      <c r="FG91" s="55"/>
      <c r="FH91" s="55"/>
      <c r="FI91" s="55"/>
      <c r="FJ91" s="55"/>
      <c r="FK91" s="55"/>
      <c r="FL91" s="55"/>
      <c r="FM91" s="55"/>
      <c r="FN91" s="55"/>
      <c r="FO91" s="55"/>
      <c r="FP91" s="55"/>
      <c r="FQ91" s="55"/>
      <c r="FR91" s="55"/>
      <c r="FS91" s="55"/>
      <c r="FT91" s="55"/>
      <c r="FU91" s="55"/>
      <c r="FV91" s="55"/>
      <c r="FW91" s="55"/>
      <c r="FX91" s="55"/>
      <c r="FY91" s="55"/>
      <c r="FZ91" s="55"/>
      <c r="GA91" s="55"/>
      <c r="GB91" s="55"/>
      <c r="GC91" s="55"/>
      <c r="GD91" s="55"/>
      <c r="GE91" s="55"/>
      <c r="GF91" s="55"/>
      <c r="GG91" s="55"/>
      <c r="GH91" s="55"/>
      <c r="GI91" s="55"/>
      <c r="GJ91" s="55"/>
      <c r="GK91" s="55"/>
      <c r="GL91" s="55"/>
      <c r="GM91" s="55"/>
      <c r="GN91" s="55"/>
      <c r="GO91" s="55"/>
      <c r="GP91" s="55"/>
      <c r="GQ91" s="55"/>
      <c r="GR91" s="55"/>
      <c r="GS91" s="55"/>
      <c r="GT91" s="55"/>
      <c r="GU91" s="55"/>
      <c r="GV91" s="55"/>
      <c r="GW91" s="55"/>
      <c r="GX91" s="55"/>
      <c r="GY91" s="55"/>
      <c r="GZ91" s="55"/>
      <c r="HA91" s="55"/>
      <c r="HB91" s="55"/>
      <c r="HC91" s="55"/>
      <c r="HD91" s="55"/>
      <c r="HE91" s="55"/>
      <c r="HF91" s="55"/>
      <c r="HG91" s="55"/>
      <c r="HH91" s="55"/>
      <c r="HI91" s="55"/>
      <c r="HJ91" s="55"/>
      <c r="HK91" s="55"/>
      <c r="HL91" s="55"/>
      <c r="HM91" s="55"/>
      <c r="HN91" s="55"/>
      <c r="HO91" s="55"/>
      <c r="HP91" s="55"/>
      <c r="HQ91" s="55"/>
      <c r="HR91" s="55"/>
      <c r="HS91" s="55"/>
      <c r="HT91" s="55"/>
      <c r="HU91" s="55"/>
      <c r="HV91" s="55"/>
      <c r="HW91" s="55"/>
      <c r="HX91" s="55"/>
      <c r="HY91" s="55"/>
      <c r="HZ91" s="55"/>
      <c r="IA91" s="55"/>
      <c r="IB91" s="55"/>
      <c r="IC91" s="55"/>
      <c r="ID91" s="55"/>
      <c r="IE91" s="55"/>
      <c r="IF91" s="55"/>
      <c r="IG91" s="55"/>
      <c r="IH91" s="55"/>
      <c r="II91" s="55"/>
      <c r="IJ91" s="55"/>
      <c r="IK91" s="55"/>
      <c r="IL91" s="55"/>
      <c r="IM91" s="55"/>
      <c r="IN91" s="55"/>
      <c r="IO91" s="55"/>
      <c r="IP91" s="55"/>
      <c r="IQ91" s="55"/>
      <c r="IR91" s="55"/>
      <c r="IS91" s="55"/>
      <c r="IT91" s="55"/>
      <c r="IU91" s="55"/>
    </row>
    <row r="92" spans="1:255" x14ac:dyDescent="0.25">
      <c r="A92" s="120" t="s">
        <v>282</v>
      </c>
      <c r="B92" s="120"/>
      <c r="C92" s="176"/>
      <c r="D92" s="176"/>
      <c r="E92" s="176"/>
      <c r="F92" s="176"/>
      <c r="G92" s="120"/>
      <c r="H92" s="120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  <c r="CU92" s="55"/>
      <c r="CV92" s="55"/>
      <c r="CW92" s="55"/>
      <c r="CX92" s="55"/>
      <c r="CY92" s="55"/>
      <c r="CZ92" s="55"/>
      <c r="DA92" s="55"/>
      <c r="DB92" s="55"/>
      <c r="DC92" s="55"/>
      <c r="DD92" s="55"/>
      <c r="DE92" s="55"/>
      <c r="DF92" s="55"/>
      <c r="DG92" s="55"/>
      <c r="DH92" s="55"/>
      <c r="DI92" s="55"/>
      <c r="DJ92" s="55"/>
      <c r="DK92" s="55"/>
      <c r="DL92" s="55"/>
      <c r="DM92" s="55"/>
      <c r="DN92" s="55"/>
      <c r="DO92" s="55"/>
      <c r="DP92" s="55"/>
      <c r="DQ92" s="55"/>
      <c r="DR92" s="55"/>
      <c r="DS92" s="55"/>
      <c r="DT92" s="55"/>
      <c r="DU92" s="55"/>
      <c r="DV92" s="55"/>
      <c r="DW92" s="55"/>
      <c r="DX92" s="55"/>
      <c r="DY92" s="55"/>
      <c r="DZ92" s="55"/>
      <c r="EA92" s="55"/>
      <c r="EB92" s="55"/>
      <c r="EC92" s="55"/>
      <c r="ED92" s="55"/>
      <c r="EE92" s="55"/>
      <c r="EF92" s="55"/>
      <c r="EG92" s="55"/>
      <c r="EH92" s="55"/>
      <c r="EI92" s="55"/>
      <c r="EJ92" s="55"/>
      <c r="EK92" s="55"/>
      <c r="EL92" s="55"/>
      <c r="EM92" s="55"/>
      <c r="EN92" s="55"/>
      <c r="EO92" s="55"/>
      <c r="EP92" s="55"/>
      <c r="EQ92" s="55"/>
      <c r="ER92" s="55"/>
      <c r="ES92" s="55"/>
      <c r="ET92" s="55"/>
      <c r="EU92" s="55"/>
      <c r="EV92" s="55"/>
      <c r="EW92" s="55"/>
      <c r="EX92" s="55"/>
      <c r="EY92" s="55"/>
      <c r="EZ92" s="55"/>
      <c r="FA92" s="55"/>
      <c r="FB92" s="55"/>
      <c r="FC92" s="55"/>
      <c r="FD92" s="55"/>
      <c r="FE92" s="55"/>
      <c r="FF92" s="55"/>
      <c r="FG92" s="55"/>
      <c r="FH92" s="55"/>
      <c r="FI92" s="55"/>
      <c r="FJ92" s="55"/>
      <c r="FK92" s="55"/>
      <c r="FL92" s="55"/>
      <c r="FM92" s="55"/>
      <c r="FN92" s="55"/>
      <c r="FO92" s="55"/>
      <c r="FP92" s="55"/>
      <c r="FQ92" s="55"/>
      <c r="FR92" s="55"/>
      <c r="FS92" s="55"/>
      <c r="FT92" s="55"/>
      <c r="FU92" s="55"/>
      <c r="FV92" s="55"/>
      <c r="FW92" s="55"/>
      <c r="FX92" s="55"/>
      <c r="FY92" s="55"/>
      <c r="FZ92" s="55"/>
      <c r="GA92" s="55"/>
      <c r="GB92" s="55"/>
      <c r="GC92" s="55"/>
      <c r="GD92" s="55"/>
      <c r="GE92" s="55"/>
      <c r="GF92" s="55"/>
      <c r="GG92" s="55"/>
      <c r="GH92" s="55"/>
      <c r="GI92" s="55"/>
      <c r="GJ92" s="55"/>
      <c r="GK92" s="55"/>
      <c r="GL92" s="55"/>
      <c r="GM92" s="55"/>
      <c r="GN92" s="55"/>
      <c r="GO92" s="55"/>
      <c r="GP92" s="55"/>
      <c r="GQ92" s="55"/>
      <c r="GR92" s="55"/>
      <c r="GS92" s="55"/>
      <c r="GT92" s="55"/>
      <c r="GU92" s="55"/>
      <c r="GV92" s="55"/>
      <c r="GW92" s="55"/>
      <c r="GX92" s="55"/>
      <c r="GY92" s="55"/>
      <c r="GZ92" s="55"/>
      <c r="HA92" s="55"/>
      <c r="HB92" s="55"/>
      <c r="HC92" s="55"/>
      <c r="HD92" s="55"/>
      <c r="HE92" s="55"/>
      <c r="HF92" s="55"/>
      <c r="HG92" s="55"/>
      <c r="HH92" s="55"/>
      <c r="HI92" s="55"/>
      <c r="HJ92" s="55"/>
      <c r="HK92" s="55"/>
      <c r="HL92" s="55"/>
      <c r="HM92" s="55"/>
      <c r="HN92" s="55"/>
      <c r="HO92" s="55"/>
      <c r="HP92" s="55"/>
      <c r="HQ92" s="55"/>
      <c r="HR92" s="55"/>
      <c r="HS92" s="55"/>
      <c r="HT92" s="55"/>
      <c r="HU92" s="55"/>
      <c r="HV92" s="55"/>
      <c r="HW92" s="55"/>
      <c r="HX92" s="55"/>
      <c r="HY92" s="55"/>
      <c r="HZ92" s="55"/>
      <c r="IA92" s="55"/>
      <c r="IB92" s="55"/>
      <c r="IC92" s="55"/>
      <c r="ID92" s="55"/>
      <c r="IE92" s="55"/>
      <c r="IF92" s="55"/>
      <c r="IG92" s="55"/>
      <c r="IH92" s="55"/>
      <c r="II92" s="55"/>
      <c r="IJ92" s="55"/>
      <c r="IK92" s="55"/>
      <c r="IL92" s="55"/>
      <c r="IM92" s="55"/>
      <c r="IN92" s="55"/>
      <c r="IO92" s="55"/>
      <c r="IP92" s="55"/>
      <c r="IQ92" s="55"/>
      <c r="IR92" s="55"/>
      <c r="IS92" s="55"/>
      <c r="IT92" s="55"/>
      <c r="IU92" s="55"/>
    </row>
    <row r="93" spans="1:255" s="75" customFormat="1" x14ac:dyDescent="0.2">
      <c r="A93" s="18" t="s">
        <v>88</v>
      </c>
      <c r="B93" s="26">
        <v>50</v>
      </c>
      <c r="C93" s="9">
        <v>5.15</v>
      </c>
      <c r="D93" s="9">
        <v>8.4</v>
      </c>
      <c r="E93" s="9">
        <v>40.880000000000003</v>
      </c>
      <c r="F93" s="9">
        <v>219.57</v>
      </c>
      <c r="G93" s="57" t="s">
        <v>89</v>
      </c>
      <c r="H93" s="67" t="s">
        <v>90</v>
      </c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58"/>
      <c r="EA93" s="58"/>
      <c r="EB93" s="58"/>
      <c r="EC93" s="58"/>
      <c r="ED93" s="58"/>
      <c r="EE93" s="58"/>
      <c r="EF93" s="58"/>
      <c r="EG93" s="58"/>
      <c r="EH93" s="58"/>
      <c r="EI93" s="58"/>
      <c r="EJ93" s="58"/>
      <c r="EK93" s="58"/>
      <c r="EL93" s="58"/>
      <c r="EM93" s="58"/>
      <c r="EN93" s="58"/>
      <c r="EO93" s="58"/>
      <c r="EP93" s="58"/>
      <c r="EQ93" s="58"/>
      <c r="ER93" s="58"/>
      <c r="ES93" s="58"/>
      <c r="ET93" s="58"/>
      <c r="EU93" s="58"/>
      <c r="EV93" s="58"/>
      <c r="EW93" s="58"/>
      <c r="EX93" s="58"/>
      <c r="EY93" s="58"/>
      <c r="EZ93" s="58"/>
      <c r="FA93" s="58"/>
      <c r="FB93" s="58"/>
      <c r="FC93" s="58"/>
      <c r="FD93" s="58"/>
      <c r="FE93" s="58"/>
      <c r="FF93" s="58"/>
      <c r="FG93" s="58"/>
      <c r="FH93" s="58"/>
      <c r="FI93" s="58"/>
      <c r="FJ93" s="58"/>
      <c r="FK93" s="58"/>
      <c r="FL93" s="58"/>
      <c r="FM93" s="58"/>
      <c r="FN93" s="58"/>
      <c r="FO93" s="58"/>
      <c r="FP93" s="58"/>
      <c r="FQ93" s="58"/>
      <c r="FR93" s="58"/>
      <c r="FS93" s="58"/>
      <c r="FT93" s="58"/>
      <c r="FU93" s="58"/>
      <c r="FV93" s="58"/>
      <c r="FW93" s="58"/>
      <c r="FX93" s="58"/>
      <c r="FY93" s="58"/>
      <c r="FZ93" s="58"/>
      <c r="GA93" s="58"/>
      <c r="GB93" s="58"/>
      <c r="GC93" s="58"/>
      <c r="GD93" s="58"/>
      <c r="GE93" s="58"/>
      <c r="GF93" s="58"/>
      <c r="GG93" s="58"/>
      <c r="GH93" s="58"/>
      <c r="GI93" s="58"/>
      <c r="GJ93" s="58"/>
      <c r="GK93" s="58"/>
      <c r="GL93" s="58"/>
      <c r="GM93" s="58"/>
      <c r="GN93" s="58"/>
      <c r="GO93" s="58"/>
      <c r="GP93" s="58"/>
      <c r="GQ93" s="58"/>
      <c r="GR93" s="58"/>
      <c r="GS93" s="58"/>
      <c r="GT93" s="58"/>
      <c r="GU93" s="58"/>
      <c r="GV93" s="58"/>
      <c r="GW93" s="58"/>
      <c r="GX93" s="58"/>
      <c r="GY93" s="58"/>
      <c r="GZ93" s="58"/>
      <c r="HA93" s="58"/>
      <c r="HB93" s="58"/>
      <c r="HC93" s="58"/>
      <c r="HD93" s="58"/>
      <c r="HE93" s="58"/>
      <c r="HF93" s="58"/>
      <c r="HG93" s="58"/>
      <c r="HH93" s="58"/>
      <c r="HI93" s="58"/>
      <c r="HJ93" s="58"/>
      <c r="HK93" s="58"/>
      <c r="HL93" s="58"/>
      <c r="HM93" s="58"/>
      <c r="HN93" s="58"/>
      <c r="HO93" s="58"/>
      <c r="HP93" s="58"/>
      <c r="HQ93" s="58"/>
      <c r="HR93" s="58"/>
      <c r="HS93" s="58"/>
      <c r="HT93" s="58"/>
      <c r="HU93" s="58"/>
      <c r="HV93" s="58"/>
      <c r="HW93" s="58"/>
      <c r="HX93" s="58"/>
      <c r="HY93" s="58"/>
      <c r="HZ93" s="58"/>
      <c r="IA93" s="58"/>
      <c r="IB93" s="58"/>
      <c r="IC93" s="58"/>
      <c r="ID93" s="58"/>
      <c r="IE93" s="58"/>
      <c r="IF93" s="58"/>
      <c r="IG93" s="58"/>
      <c r="IH93" s="58"/>
      <c r="II93" s="58"/>
      <c r="IJ93" s="58"/>
      <c r="IK93" s="58"/>
      <c r="IL93" s="58"/>
      <c r="IM93" s="58"/>
      <c r="IN93" s="58"/>
      <c r="IO93" s="58"/>
      <c r="IP93" s="58"/>
      <c r="IQ93" s="58"/>
      <c r="IR93" s="58"/>
      <c r="IS93" s="58"/>
      <c r="IT93" s="58"/>
      <c r="IU93" s="58"/>
    </row>
    <row r="94" spans="1:255" x14ac:dyDescent="0.2">
      <c r="A94" s="175" t="s">
        <v>38</v>
      </c>
      <c r="B94" s="91">
        <v>215</v>
      </c>
      <c r="C94" s="92">
        <v>7.0000000000000007E-2</v>
      </c>
      <c r="D94" s="92">
        <v>0.02</v>
      </c>
      <c r="E94" s="92">
        <v>15</v>
      </c>
      <c r="F94" s="92">
        <v>60</v>
      </c>
      <c r="G94" s="91" t="s">
        <v>39</v>
      </c>
      <c r="H94" s="35" t="s">
        <v>40</v>
      </c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</row>
    <row r="95" spans="1:255" x14ac:dyDescent="0.25">
      <c r="A95" s="28" t="s">
        <v>27</v>
      </c>
      <c r="B95" s="2">
        <f>SUM(B93:B94)</f>
        <v>265</v>
      </c>
      <c r="C95" s="2">
        <f>SUM(C93:C94)</f>
        <v>5.2200000000000006</v>
      </c>
      <c r="D95" s="2">
        <f>SUM(D93:D94)</f>
        <v>8.42</v>
      </c>
      <c r="E95" s="2">
        <f>SUM(E93:E94)</f>
        <v>55.88</v>
      </c>
      <c r="F95" s="2">
        <f>SUM(F93:F94)</f>
        <v>279.57</v>
      </c>
      <c r="G95" s="2"/>
      <c r="H95" s="2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  <c r="CU95" s="55"/>
      <c r="CV95" s="55"/>
      <c r="CW95" s="55"/>
      <c r="CX95" s="55"/>
      <c r="CY95" s="55"/>
      <c r="CZ95" s="55"/>
      <c r="DA95" s="55"/>
      <c r="DB95" s="55"/>
      <c r="DC95" s="55"/>
      <c r="DD95" s="55"/>
      <c r="DE95" s="55"/>
      <c r="DF95" s="55"/>
      <c r="DG95" s="55"/>
      <c r="DH95" s="55"/>
      <c r="DI95" s="55"/>
      <c r="DJ95" s="55"/>
      <c r="DK95" s="55"/>
      <c r="DL95" s="55"/>
      <c r="DM95" s="55"/>
      <c r="DN95" s="55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  <c r="EO95" s="55"/>
      <c r="EP95" s="55"/>
      <c r="EQ95" s="55"/>
      <c r="ER95" s="55"/>
      <c r="ES95" s="55"/>
      <c r="ET95" s="55"/>
      <c r="EU95" s="55"/>
      <c r="EV95" s="55"/>
      <c r="EW95" s="55"/>
      <c r="EX95" s="55"/>
      <c r="EY95" s="55"/>
      <c r="EZ95" s="55"/>
      <c r="FA95" s="55"/>
      <c r="FB95" s="55"/>
      <c r="FC95" s="55"/>
      <c r="FD95" s="55"/>
      <c r="FE95" s="55"/>
      <c r="FF95" s="55"/>
      <c r="FG95" s="55"/>
      <c r="FH95" s="55"/>
      <c r="FI95" s="55"/>
      <c r="FJ95" s="55"/>
      <c r="FK95" s="55"/>
      <c r="FL95" s="55"/>
      <c r="FM95" s="55"/>
      <c r="FN95" s="55"/>
      <c r="FO95" s="55"/>
      <c r="FP95" s="55"/>
      <c r="FQ95" s="55"/>
      <c r="FR95" s="55"/>
      <c r="FS95" s="55"/>
      <c r="FT95" s="55"/>
      <c r="FU95" s="55"/>
      <c r="FV95" s="55"/>
      <c r="FW95" s="55"/>
      <c r="FX95" s="55"/>
      <c r="FY95" s="55"/>
      <c r="FZ95" s="55"/>
      <c r="GA95" s="55"/>
      <c r="GB95" s="55"/>
      <c r="GC95" s="55"/>
      <c r="GD95" s="55"/>
      <c r="GE95" s="55"/>
      <c r="GF95" s="55"/>
      <c r="GG95" s="55"/>
      <c r="GH95" s="55"/>
      <c r="GI95" s="55"/>
      <c r="GJ95" s="55"/>
      <c r="GK95" s="55"/>
      <c r="GL95" s="55"/>
      <c r="GM95" s="55"/>
      <c r="GN95" s="55"/>
      <c r="GO95" s="55"/>
      <c r="GP95" s="55"/>
      <c r="GQ95" s="55"/>
      <c r="GR95" s="55"/>
      <c r="GS95" s="55"/>
      <c r="GT95" s="55"/>
      <c r="GU95" s="55"/>
      <c r="GV95" s="55"/>
      <c r="GW95" s="55"/>
      <c r="GX95" s="55"/>
      <c r="GY95" s="55"/>
      <c r="GZ95" s="55"/>
      <c r="HA95" s="55"/>
      <c r="HB95" s="55"/>
      <c r="HC95" s="55"/>
      <c r="HD95" s="55"/>
      <c r="HE95" s="55"/>
      <c r="HF95" s="55"/>
      <c r="HG95" s="55"/>
      <c r="HH95" s="55"/>
      <c r="HI95" s="55"/>
      <c r="HJ95" s="55"/>
      <c r="HK95" s="55"/>
      <c r="HL95" s="55"/>
      <c r="HM95" s="55"/>
      <c r="HN95" s="55"/>
      <c r="HO95" s="55"/>
      <c r="HP95" s="55"/>
      <c r="HQ95" s="55"/>
      <c r="HR95" s="55"/>
      <c r="HS95" s="55"/>
      <c r="HT95" s="55"/>
      <c r="HU95" s="55"/>
      <c r="HV95" s="55"/>
      <c r="HW95" s="55"/>
      <c r="HX95" s="55"/>
      <c r="HY95" s="55"/>
      <c r="HZ95" s="55"/>
      <c r="IA95" s="55"/>
      <c r="IB95" s="55"/>
      <c r="IC95" s="55"/>
      <c r="ID95" s="55"/>
      <c r="IE95" s="55"/>
      <c r="IF95" s="55"/>
      <c r="IG95" s="55"/>
      <c r="IH95" s="55"/>
      <c r="II95" s="55"/>
      <c r="IJ95" s="55"/>
      <c r="IK95" s="55"/>
      <c r="IL95" s="55"/>
      <c r="IM95" s="55"/>
      <c r="IN95" s="55"/>
      <c r="IO95" s="55"/>
      <c r="IP95" s="55"/>
      <c r="IQ95" s="55"/>
      <c r="IR95" s="55"/>
      <c r="IS95" s="55"/>
      <c r="IT95" s="55"/>
      <c r="IU95" s="55"/>
    </row>
    <row r="96" spans="1:255" x14ac:dyDescent="0.25">
      <c r="A96" s="28" t="s">
        <v>125</v>
      </c>
      <c r="B96" s="2">
        <f>SUM(B91,B95)</f>
        <v>830</v>
      </c>
      <c r="C96" s="2">
        <f>SUM(C91,C95)</f>
        <v>28.14</v>
      </c>
      <c r="D96" s="2">
        <f>SUM(D91,D95)</f>
        <v>27.479999999999997</v>
      </c>
      <c r="E96" s="2">
        <f>SUM(E91,E95)</f>
        <v>141.38000000000002</v>
      </c>
      <c r="F96" s="2">
        <f>SUM(F91,F95)</f>
        <v>894.61999999999989</v>
      </c>
      <c r="G96" s="2"/>
      <c r="H96" s="2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  <c r="CU96" s="55"/>
      <c r="CV96" s="55"/>
      <c r="CW96" s="55"/>
      <c r="CX96" s="55"/>
      <c r="CY96" s="55"/>
      <c r="CZ96" s="55"/>
      <c r="DA96" s="55"/>
      <c r="DB96" s="55"/>
      <c r="DC96" s="55"/>
      <c r="DD96" s="55"/>
      <c r="DE96" s="55"/>
      <c r="DF96" s="55"/>
      <c r="DG96" s="55"/>
      <c r="DH96" s="55"/>
      <c r="DI96" s="55"/>
      <c r="DJ96" s="55"/>
      <c r="DK96" s="55"/>
      <c r="DL96" s="55"/>
      <c r="DM96" s="55"/>
      <c r="DN96" s="55"/>
      <c r="DO96" s="55"/>
      <c r="DP96" s="55"/>
      <c r="DQ96" s="55"/>
      <c r="DR96" s="55"/>
      <c r="DS96" s="55"/>
      <c r="DT96" s="55"/>
      <c r="DU96" s="55"/>
      <c r="DV96" s="55"/>
      <c r="DW96" s="55"/>
      <c r="DX96" s="55"/>
      <c r="DY96" s="55"/>
      <c r="DZ96" s="55"/>
      <c r="EA96" s="55"/>
      <c r="EB96" s="55"/>
      <c r="EC96" s="55"/>
      <c r="ED96" s="55"/>
      <c r="EE96" s="55"/>
      <c r="EF96" s="55"/>
      <c r="EG96" s="55"/>
      <c r="EH96" s="55"/>
      <c r="EI96" s="55"/>
      <c r="EJ96" s="55"/>
      <c r="EK96" s="55"/>
      <c r="EL96" s="55"/>
      <c r="EM96" s="55"/>
      <c r="EN96" s="55"/>
      <c r="EO96" s="55"/>
      <c r="EP96" s="55"/>
      <c r="EQ96" s="55"/>
      <c r="ER96" s="55"/>
      <c r="ES96" s="55"/>
      <c r="ET96" s="55"/>
      <c r="EU96" s="55"/>
      <c r="EV96" s="55"/>
      <c r="EW96" s="55"/>
      <c r="EX96" s="55"/>
      <c r="EY96" s="55"/>
      <c r="EZ96" s="55"/>
      <c r="FA96" s="55"/>
      <c r="FB96" s="55"/>
      <c r="FC96" s="55"/>
      <c r="FD96" s="55"/>
      <c r="FE96" s="55"/>
      <c r="FF96" s="55"/>
      <c r="FG96" s="55"/>
      <c r="FH96" s="55"/>
      <c r="FI96" s="55"/>
      <c r="FJ96" s="55"/>
      <c r="FK96" s="55"/>
      <c r="FL96" s="55"/>
      <c r="FM96" s="55"/>
      <c r="FN96" s="55"/>
      <c r="FO96" s="55"/>
      <c r="FP96" s="55"/>
      <c r="FQ96" s="55"/>
      <c r="FR96" s="55"/>
      <c r="FS96" s="55"/>
      <c r="FT96" s="55"/>
      <c r="FU96" s="55"/>
      <c r="FV96" s="55"/>
      <c r="FW96" s="55"/>
      <c r="FX96" s="55"/>
      <c r="FY96" s="55"/>
      <c r="FZ96" s="55"/>
      <c r="GA96" s="55"/>
      <c r="GB96" s="55"/>
      <c r="GC96" s="55"/>
      <c r="GD96" s="55"/>
      <c r="GE96" s="55"/>
      <c r="GF96" s="55"/>
      <c r="GG96" s="55"/>
      <c r="GH96" s="55"/>
      <c r="GI96" s="55"/>
      <c r="GJ96" s="55"/>
      <c r="GK96" s="55"/>
      <c r="GL96" s="55"/>
      <c r="GM96" s="55"/>
      <c r="GN96" s="55"/>
      <c r="GO96" s="55"/>
      <c r="GP96" s="55"/>
      <c r="GQ96" s="55"/>
      <c r="GR96" s="55"/>
      <c r="GS96" s="55"/>
      <c r="GT96" s="55"/>
      <c r="GU96" s="55"/>
      <c r="GV96" s="55"/>
      <c r="GW96" s="55"/>
      <c r="GX96" s="55"/>
      <c r="GY96" s="55"/>
      <c r="GZ96" s="55"/>
      <c r="HA96" s="55"/>
      <c r="HB96" s="55"/>
      <c r="HC96" s="55"/>
      <c r="HD96" s="55"/>
      <c r="HE96" s="55"/>
      <c r="HF96" s="55"/>
      <c r="HG96" s="55"/>
      <c r="HH96" s="55"/>
      <c r="HI96" s="55"/>
      <c r="HJ96" s="55"/>
      <c r="HK96" s="55"/>
      <c r="HL96" s="55"/>
      <c r="HM96" s="55"/>
      <c r="HN96" s="55"/>
      <c r="HO96" s="55"/>
      <c r="HP96" s="55"/>
      <c r="HQ96" s="55"/>
      <c r="HR96" s="55"/>
      <c r="HS96" s="55"/>
      <c r="HT96" s="55"/>
      <c r="HU96" s="55"/>
      <c r="HV96" s="55"/>
      <c r="HW96" s="55"/>
      <c r="HX96" s="55"/>
      <c r="HY96" s="55"/>
      <c r="HZ96" s="55"/>
      <c r="IA96" s="55"/>
      <c r="IB96" s="55"/>
      <c r="IC96" s="55"/>
      <c r="ID96" s="55"/>
      <c r="IE96" s="55"/>
      <c r="IF96" s="55"/>
      <c r="IG96" s="55"/>
      <c r="IH96" s="55"/>
      <c r="II96" s="55"/>
      <c r="IJ96" s="55"/>
      <c r="IK96" s="55"/>
      <c r="IL96" s="55"/>
      <c r="IM96" s="55"/>
      <c r="IN96" s="55"/>
      <c r="IO96" s="55"/>
      <c r="IP96" s="55"/>
      <c r="IQ96" s="55"/>
      <c r="IR96" s="55"/>
      <c r="IS96" s="55"/>
      <c r="IT96" s="55"/>
      <c r="IU96" s="55"/>
    </row>
    <row r="97" spans="1:256" x14ac:dyDescent="0.25">
      <c r="A97" s="117" t="s">
        <v>28</v>
      </c>
      <c r="B97" s="118"/>
      <c r="C97" s="118"/>
      <c r="D97" s="118"/>
      <c r="E97" s="118"/>
      <c r="F97" s="118"/>
      <c r="G97" s="118"/>
      <c r="H97" s="119"/>
    </row>
    <row r="98" spans="1:256" ht="13.5" customHeight="1" x14ac:dyDescent="0.2">
      <c r="A98" s="2" t="s">
        <v>3</v>
      </c>
      <c r="B98" s="2" t="s">
        <v>4</v>
      </c>
      <c r="C98" s="3" t="s">
        <v>5</v>
      </c>
      <c r="D98" s="3" t="s">
        <v>6</v>
      </c>
      <c r="E98" s="3" t="s">
        <v>7</v>
      </c>
      <c r="F98" s="4" t="s">
        <v>8</v>
      </c>
      <c r="G98" s="72" t="s">
        <v>9</v>
      </c>
      <c r="H98" s="3" t="s">
        <v>10</v>
      </c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</row>
    <row r="99" spans="1:256" x14ac:dyDescent="0.25">
      <c r="A99" s="112" t="s">
        <v>280</v>
      </c>
      <c r="B99" s="113"/>
      <c r="C99" s="114"/>
      <c r="D99" s="114"/>
      <c r="E99" s="114"/>
      <c r="F99" s="114"/>
      <c r="G99" s="113"/>
      <c r="H99" s="115"/>
    </row>
    <row r="100" spans="1:256" s="75" customFormat="1" x14ac:dyDescent="0.2">
      <c r="A100" s="46" t="s">
        <v>54</v>
      </c>
      <c r="B100" s="33">
        <v>100</v>
      </c>
      <c r="C100" s="47">
        <v>0.94</v>
      </c>
      <c r="D100" s="47">
        <v>10.14</v>
      </c>
      <c r="E100" s="47">
        <v>2.38</v>
      </c>
      <c r="F100" s="47">
        <v>104.9</v>
      </c>
      <c r="G100" s="10" t="s">
        <v>55</v>
      </c>
      <c r="H100" s="35" t="s">
        <v>56</v>
      </c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</row>
    <row r="101" spans="1:256" customFormat="1" ht="15" x14ac:dyDescent="0.25">
      <c r="A101" s="12" t="s">
        <v>208</v>
      </c>
      <c r="B101" s="76">
        <v>250</v>
      </c>
      <c r="C101" s="14">
        <v>16.91</v>
      </c>
      <c r="D101" s="14">
        <v>19.899999999999999</v>
      </c>
      <c r="E101" s="14">
        <v>42.64</v>
      </c>
      <c r="F101" s="14">
        <v>418</v>
      </c>
      <c r="G101" s="36" t="s">
        <v>281</v>
      </c>
      <c r="H101" s="12" t="s">
        <v>209</v>
      </c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x14ac:dyDescent="0.2">
      <c r="A102" s="175" t="s">
        <v>38</v>
      </c>
      <c r="B102" s="91">
        <v>215</v>
      </c>
      <c r="C102" s="92">
        <v>7.0000000000000007E-2</v>
      </c>
      <c r="D102" s="92">
        <v>0.02</v>
      </c>
      <c r="E102" s="92">
        <v>15</v>
      </c>
      <c r="F102" s="92">
        <v>60</v>
      </c>
      <c r="G102" s="91" t="s">
        <v>39</v>
      </c>
      <c r="H102" s="35" t="s">
        <v>40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</row>
    <row r="103" spans="1:256" x14ac:dyDescent="0.25">
      <c r="A103" s="25" t="s">
        <v>41</v>
      </c>
      <c r="B103" s="93">
        <v>20</v>
      </c>
      <c r="C103" s="94">
        <v>1.3</v>
      </c>
      <c r="D103" s="94">
        <v>0.2</v>
      </c>
      <c r="E103" s="94">
        <v>8.6</v>
      </c>
      <c r="F103" s="94">
        <v>43</v>
      </c>
      <c r="G103" s="71" t="s">
        <v>25</v>
      </c>
      <c r="H103" s="18" t="s">
        <v>42</v>
      </c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  <c r="AO103" s="88"/>
      <c r="AP103" s="88"/>
      <c r="AQ103" s="88"/>
      <c r="AR103" s="88"/>
      <c r="AS103" s="88"/>
      <c r="AT103" s="88"/>
      <c r="AU103" s="88"/>
      <c r="AV103" s="88"/>
      <c r="AW103" s="88"/>
      <c r="AX103" s="88"/>
      <c r="AY103" s="88"/>
      <c r="AZ103" s="88"/>
      <c r="BA103" s="88"/>
      <c r="BB103" s="88"/>
      <c r="BC103" s="88"/>
      <c r="BD103" s="88"/>
      <c r="BE103" s="88"/>
      <c r="BF103" s="88"/>
      <c r="BG103" s="88"/>
      <c r="BH103" s="88"/>
      <c r="BI103" s="88"/>
      <c r="BJ103" s="88"/>
      <c r="BK103" s="88"/>
      <c r="BL103" s="88"/>
      <c r="BM103" s="88"/>
      <c r="BN103" s="88"/>
      <c r="BO103" s="88"/>
      <c r="BP103" s="88"/>
      <c r="BQ103" s="88"/>
      <c r="BR103" s="88"/>
      <c r="BS103" s="88"/>
      <c r="BT103" s="88"/>
      <c r="BU103" s="88"/>
      <c r="BV103" s="88"/>
      <c r="BW103" s="88"/>
      <c r="BX103" s="88"/>
      <c r="BY103" s="88"/>
      <c r="BZ103" s="88"/>
      <c r="CA103" s="88"/>
      <c r="CB103" s="88"/>
      <c r="CC103" s="88"/>
      <c r="CD103" s="88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8"/>
      <c r="FD103" s="88"/>
      <c r="FE103" s="88"/>
      <c r="FF103" s="88"/>
      <c r="FG103" s="88"/>
      <c r="FH103" s="88"/>
      <c r="FI103" s="88"/>
      <c r="FJ103" s="88"/>
      <c r="FK103" s="88"/>
      <c r="FL103" s="88"/>
      <c r="FM103" s="88"/>
      <c r="FN103" s="88"/>
      <c r="FO103" s="88"/>
      <c r="FP103" s="88"/>
      <c r="FQ103" s="88"/>
      <c r="FR103" s="88"/>
      <c r="FS103" s="88"/>
      <c r="FT103" s="88"/>
      <c r="FU103" s="88"/>
      <c r="FV103" s="88"/>
      <c r="FW103" s="88"/>
      <c r="FX103" s="88"/>
      <c r="FY103" s="88"/>
      <c r="FZ103" s="88"/>
      <c r="GA103" s="88"/>
      <c r="GB103" s="88"/>
      <c r="GC103" s="88"/>
      <c r="GD103" s="88"/>
      <c r="GE103" s="88"/>
      <c r="GF103" s="88"/>
      <c r="GG103" s="88"/>
      <c r="GH103" s="88"/>
      <c r="GI103" s="88"/>
      <c r="GJ103" s="88"/>
      <c r="GK103" s="88"/>
      <c r="GL103" s="88"/>
      <c r="GM103" s="88"/>
      <c r="GN103" s="88"/>
      <c r="GO103" s="88"/>
      <c r="GP103" s="88"/>
      <c r="GQ103" s="88"/>
      <c r="GR103" s="88"/>
      <c r="GS103" s="88"/>
      <c r="GT103" s="88"/>
      <c r="GU103" s="88"/>
      <c r="GV103" s="88"/>
      <c r="GW103" s="88"/>
      <c r="GX103" s="88"/>
      <c r="GY103" s="88"/>
      <c r="GZ103" s="88"/>
      <c r="HA103" s="88"/>
      <c r="HB103" s="88"/>
      <c r="HC103" s="88"/>
      <c r="HD103" s="88"/>
      <c r="HE103" s="88"/>
      <c r="HF103" s="88"/>
      <c r="HG103" s="88"/>
      <c r="HH103" s="88"/>
      <c r="HI103" s="88"/>
      <c r="HJ103" s="88"/>
      <c r="HK103" s="88"/>
      <c r="HL103" s="88"/>
      <c r="HM103" s="88"/>
      <c r="HN103" s="88"/>
      <c r="HO103" s="88"/>
      <c r="HP103" s="88"/>
      <c r="HQ103" s="88"/>
      <c r="HR103" s="88"/>
      <c r="HS103" s="88"/>
      <c r="HT103" s="88"/>
      <c r="HU103" s="88"/>
      <c r="HV103" s="88"/>
      <c r="HW103" s="88"/>
      <c r="HX103" s="88"/>
      <c r="HY103" s="88"/>
      <c r="HZ103" s="88"/>
      <c r="IA103" s="88"/>
      <c r="IB103" s="88"/>
      <c r="IC103" s="88"/>
      <c r="ID103" s="88"/>
      <c r="IE103" s="88"/>
      <c r="IF103" s="88"/>
      <c r="IG103" s="88"/>
      <c r="IH103" s="88"/>
      <c r="II103" s="88"/>
      <c r="IJ103" s="88"/>
      <c r="IK103" s="88"/>
      <c r="IL103" s="88"/>
      <c r="IM103" s="88"/>
      <c r="IN103" s="88"/>
      <c r="IO103" s="88"/>
      <c r="IP103" s="88"/>
      <c r="IQ103" s="88"/>
      <c r="IR103" s="88"/>
      <c r="IS103" s="88"/>
      <c r="IT103" s="88"/>
      <c r="IU103" s="88"/>
    </row>
    <row r="104" spans="1:256" x14ac:dyDescent="0.25">
      <c r="A104" s="28" t="s">
        <v>27</v>
      </c>
      <c r="B104" s="2">
        <f>SUM(B100:B103)</f>
        <v>585</v>
      </c>
      <c r="C104" s="72">
        <f>SUM(C100:C103)</f>
        <v>19.220000000000002</v>
      </c>
      <c r="D104" s="72">
        <f>SUM(D100:D103)</f>
        <v>30.259999999999998</v>
      </c>
      <c r="E104" s="72">
        <f>SUM(E100:E103)</f>
        <v>68.62</v>
      </c>
      <c r="F104" s="72">
        <f>SUM(F100:F103)</f>
        <v>625.9</v>
      </c>
      <c r="G104" s="72"/>
      <c r="H104" s="72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5"/>
      <c r="CV104" s="55"/>
      <c r="CW104" s="55"/>
      <c r="CX104" s="55"/>
      <c r="CY104" s="55"/>
      <c r="CZ104" s="55"/>
      <c r="DA104" s="55"/>
      <c r="DB104" s="55"/>
      <c r="DC104" s="55"/>
      <c r="DD104" s="55"/>
      <c r="DE104" s="55"/>
      <c r="DF104" s="55"/>
      <c r="DG104" s="55"/>
      <c r="DH104" s="55"/>
      <c r="DI104" s="55"/>
      <c r="DJ104" s="55"/>
      <c r="DK104" s="55"/>
      <c r="DL104" s="55"/>
      <c r="DM104" s="55"/>
      <c r="DN104" s="55"/>
      <c r="DO104" s="55"/>
      <c r="DP104" s="55"/>
      <c r="DQ104" s="55"/>
      <c r="DR104" s="55"/>
      <c r="DS104" s="55"/>
      <c r="DT104" s="55"/>
      <c r="DU104" s="55"/>
      <c r="DV104" s="55"/>
      <c r="DW104" s="55"/>
      <c r="DX104" s="55"/>
      <c r="DY104" s="55"/>
      <c r="DZ104" s="55"/>
      <c r="EA104" s="55"/>
      <c r="EB104" s="55"/>
      <c r="EC104" s="55"/>
      <c r="ED104" s="55"/>
      <c r="EE104" s="55"/>
      <c r="EF104" s="55"/>
      <c r="EG104" s="55"/>
      <c r="EH104" s="55"/>
      <c r="EI104" s="55"/>
      <c r="EJ104" s="55"/>
      <c r="EK104" s="55"/>
      <c r="EL104" s="55"/>
      <c r="EM104" s="55"/>
      <c r="EN104" s="55"/>
      <c r="EO104" s="55"/>
      <c r="EP104" s="55"/>
      <c r="EQ104" s="55"/>
      <c r="ER104" s="55"/>
      <c r="ES104" s="55"/>
      <c r="ET104" s="55"/>
      <c r="EU104" s="55"/>
      <c r="EV104" s="55"/>
      <c r="EW104" s="55"/>
      <c r="EX104" s="55"/>
      <c r="EY104" s="55"/>
      <c r="EZ104" s="55"/>
      <c r="FA104" s="55"/>
      <c r="FB104" s="55"/>
      <c r="FC104" s="55"/>
      <c r="FD104" s="55"/>
      <c r="FE104" s="55"/>
      <c r="FF104" s="55"/>
      <c r="FG104" s="55"/>
      <c r="FH104" s="55"/>
      <c r="FI104" s="55"/>
      <c r="FJ104" s="55"/>
      <c r="FK104" s="55"/>
      <c r="FL104" s="55"/>
      <c r="FM104" s="55"/>
      <c r="FN104" s="55"/>
      <c r="FO104" s="55"/>
      <c r="FP104" s="55"/>
      <c r="FQ104" s="55"/>
      <c r="FR104" s="55"/>
      <c r="FS104" s="55"/>
      <c r="FT104" s="55"/>
      <c r="FU104" s="55"/>
      <c r="FV104" s="55"/>
      <c r="FW104" s="55"/>
      <c r="FX104" s="55"/>
      <c r="FY104" s="55"/>
      <c r="FZ104" s="55"/>
      <c r="GA104" s="55"/>
      <c r="GB104" s="55"/>
      <c r="GC104" s="55"/>
      <c r="GD104" s="55"/>
      <c r="GE104" s="55"/>
      <c r="GF104" s="55"/>
      <c r="GG104" s="55"/>
      <c r="GH104" s="55"/>
      <c r="GI104" s="55"/>
      <c r="GJ104" s="55"/>
      <c r="GK104" s="55"/>
      <c r="GL104" s="55"/>
      <c r="GM104" s="55"/>
      <c r="GN104" s="55"/>
      <c r="GO104" s="55"/>
      <c r="GP104" s="55"/>
      <c r="GQ104" s="55"/>
      <c r="GR104" s="55"/>
      <c r="GS104" s="55"/>
      <c r="GT104" s="55"/>
      <c r="GU104" s="55"/>
      <c r="GV104" s="55"/>
      <c r="GW104" s="55"/>
      <c r="GX104" s="55"/>
      <c r="GY104" s="55"/>
      <c r="GZ104" s="55"/>
      <c r="HA104" s="55"/>
      <c r="HB104" s="55"/>
      <c r="HC104" s="55"/>
      <c r="HD104" s="55"/>
      <c r="HE104" s="55"/>
      <c r="HF104" s="55"/>
      <c r="HG104" s="55"/>
      <c r="HH104" s="55"/>
      <c r="HI104" s="55"/>
      <c r="HJ104" s="55"/>
      <c r="HK104" s="55"/>
      <c r="HL104" s="55"/>
      <c r="HM104" s="55"/>
      <c r="HN104" s="55"/>
      <c r="HO104" s="55"/>
      <c r="HP104" s="55"/>
      <c r="HQ104" s="55"/>
      <c r="HR104" s="55"/>
      <c r="HS104" s="55"/>
      <c r="HT104" s="55"/>
      <c r="HU104" s="55"/>
      <c r="HV104" s="55"/>
      <c r="HW104" s="55"/>
      <c r="HX104" s="55"/>
      <c r="HY104" s="55"/>
      <c r="HZ104" s="55"/>
      <c r="IA104" s="55"/>
      <c r="IB104" s="55"/>
      <c r="IC104" s="55"/>
      <c r="ID104" s="55"/>
      <c r="IE104" s="55"/>
      <c r="IF104" s="55"/>
      <c r="IG104" s="55"/>
      <c r="IH104" s="55"/>
      <c r="II104" s="55"/>
      <c r="IJ104" s="55"/>
      <c r="IK104" s="55"/>
      <c r="IL104" s="55"/>
      <c r="IM104" s="55"/>
      <c r="IN104" s="55"/>
      <c r="IO104" s="55"/>
      <c r="IP104" s="55"/>
      <c r="IQ104" s="55"/>
      <c r="IR104" s="55"/>
      <c r="IS104" s="55"/>
      <c r="IT104" s="55"/>
      <c r="IU104" s="55"/>
    </row>
    <row r="105" spans="1:256" x14ac:dyDescent="0.25">
      <c r="A105" s="120" t="s">
        <v>282</v>
      </c>
      <c r="B105" s="120"/>
      <c r="C105" s="120"/>
      <c r="D105" s="120"/>
      <c r="E105" s="120"/>
      <c r="F105" s="120"/>
      <c r="G105" s="120"/>
      <c r="H105" s="120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  <c r="AS105" s="55"/>
      <c r="AT105" s="55"/>
      <c r="AU105" s="55"/>
      <c r="AV105" s="55"/>
      <c r="AW105" s="55"/>
      <c r="AX105" s="55"/>
      <c r="AY105" s="55"/>
      <c r="AZ105" s="55"/>
      <c r="BA105" s="55"/>
      <c r="BB105" s="55"/>
      <c r="BC105" s="55"/>
      <c r="BD105" s="55"/>
      <c r="BE105" s="55"/>
      <c r="BF105" s="55"/>
      <c r="BG105" s="55"/>
      <c r="BH105" s="55"/>
      <c r="BI105" s="55"/>
      <c r="BJ105" s="55"/>
      <c r="BK105" s="55"/>
      <c r="BL105" s="55"/>
      <c r="BM105" s="55"/>
      <c r="BN105" s="55"/>
      <c r="BO105" s="55"/>
      <c r="BP105" s="55"/>
      <c r="BQ105" s="55"/>
      <c r="BR105" s="55"/>
      <c r="BS105" s="55"/>
      <c r="BT105" s="55"/>
      <c r="BU105" s="55"/>
      <c r="BV105" s="55"/>
      <c r="BW105" s="55"/>
      <c r="BX105" s="55"/>
      <c r="BY105" s="55"/>
      <c r="BZ105" s="55"/>
      <c r="CA105" s="55"/>
      <c r="CB105" s="55"/>
      <c r="CC105" s="55"/>
      <c r="CD105" s="55"/>
      <c r="CE105" s="55"/>
      <c r="CF105" s="55"/>
      <c r="CG105" s="55"/>
      <c r="CH105" s="55"/>
      <c r="CI105" s="55"/>
      <c r="CJ105" s="55"/>
      <c r="CK105" s="55"/>
      <c r="CL105" s="55"/>
      <c r="CM105" s="55"/>
      <c r="CN105" s="55"/>
      <c r="CO105" s="55"/>
      <c r="CP105" s="55"/>
      <c r="CQ105" s="55"/>
      <c r="CR105" s="55"/>
      <c r="CS105" s="55"/>
      <c r="CT105" s="55"/>
      <c r="CU105" s="55"/>
      <c r="CV105" s="55"/>
      <c r="CW105" s="55"/>
      <c r="CX105" s="55"/>
      <c r="CY105" s="55"/>
      <c r="CZ105" s="55"/>
      <c r="DA105" s="55"/>
      <c r="DB105" s="55"/>
      <c r="DC105" s="55"/>
      <c r="DD105" s="55"/>
      <c r="DE105" s="55"/>
      <c r="DF105" s="55"/>
      <c r="DG105" s="55"/>
      <c r="DH105" s="55"/>
      <c r="DI105" s="55"/>
      <c r="DJ105" s="55"/>
      <c r="DK105" s="55"/>
      <c r="DL105" s="55"/>
      <c r="DM105" s="55"/>
      <c r="DN105" s="55"/>
      <c r="DO105" s="55"/>
      <c r="DP105" s="55"/>
      <c r="DQ105" s="55"/>
      <c r="DR105" s="55"/>
      <c r="DS105" s="55"/>
      <c r="DT105" s="55"/>
      <c r="DU105" s="55"/>
      <c r="DV105" s="55"/>
      <c r="DW105" s="55"/>
      <c r="DX105" s="55"/>
      <c r="DY105" s="55"/>
      <c r="DZ105" s="55"/>
      <c r="EA105" s="55"/>
      <c r="EB105" s="55"/>
      <c r="EC105" s="55"/>
      <c r="ED105" s="55"/>
      <c r="EE105" s="55"/>
      <c r="EF105" s="55"/>
      <c r="EG105" s="55"/>
      <c r="EH105" s="55"/>
      <c r="EI105" s="55"/>
      <c r="EJ105" s="55"/>
      <c r="EK105" s="55"/>
      <c r="EL105" s="55"/>
      <c r="EM105" s="55"/>
      <c r="EN105" s="55"/>
      <c r="EO105" s="55"/>
      <c r="EP105" s="55"/>
      <c r="EQ105" s="55"/>
      <c r="ER105" s="55"/>
      <c r="ES105" s="55"/>
      <c r="ET105" s="55"/>
      <c r="EU105" s="55"/>
      <c r="EV105" s="55"/>
      <c r="EW105" s="55"/>
      <c r="EX105" s="55"/>
      <c r="EY105" s="55"/>
      <c r="EZ105" s="55"/>
      <c r="FA105" s="55"/>
      <c r="FB105" s="55"/>
      <c r="FC105" s="55"/>
      <c r="FD105" s="55"/>
      <c r="FE105" s="55"/>
      <c r="FF105" s="55"/>
      <c r="FG105" s="55"/>
      <c r="FH105" s="55"/>
      <c r="FI105" s="55"/>
      <c r="FJ105" s="55"/>
      <c r="FK105" s="55"/>
      <c r="FL105" s="55"/>
      <c r="FM105" s="55"/>
      <c r="FN105" s="55"/>
      <c r="FO105" s="55"/>
      <c r="FP105" s="55"/>
      <c r="FQ105" s="55"/>
      <c r="FR105" s="55"/>
      <c r="FS105" s="55"/>
      <c r="FT105" s="55"/>
      <c r="FU105" s="55"/>
      <c r="FV105" s="55"/>
      <c r="FW105" s="55"/>
      <c r="FX105" s="55"/>
      <c r="FY105" s="55"/>
      <c r="FZ105" s="55"/>
      <c r="GA105" s="55"/>
      <c r="GB105" s="55"/>
      <c r="GC105" s="55"/>
      <c r="GD105" s="55"/>
      <c r="GE105" s="55"/>
      <c r="GF105" s="55"/>
      <c r="GG105" s="55"/>
      <c r="GH105" s="55"/>
      <c r="GI105" s="55"/>
      <c r="GJ105" s="55"/>
      <c r="GK105" s="55"/>
      <c r="GL105" s="55"/>
      <c r="GM105" s="55"/>
      <c r="GN105" s="55"/>
      <c r="GO105" s="55"/>
      <c r="GP105" s="55"/>
      <c r="GQ105" s="55"/>
      <c r="GR105" s="55"/>
      <c r="GS105" s="55"/>
      <c r="GT105" s="55"/>
      <c r="GU105" s="55"/>
      <c r="GV105" s="55"/>
      <c r="GW105" s="55"/>
      <c r="GX105" s="55"/>
      <c r="GY105" s="55"/>
      <c r="GZ105" s="55"/>
      <c r="HA105" s="55"/>
      <c r="HB105" s="55"/>
      <c r="HC105" s="55"/>
      <c r="HD105" s="55"/>
      <c r="HE105" s="55"/>
      <c r="HF105" s="55"/>
      <c r="HG105" s="55"/>
      <c r="HH105" s="55"/>
      <c r="HI105" s="55"/>
      <c r="HJ105" s="55"/>
      <c r="HK105" s="55"/>
      <c r="HL105" s="55"/>
      <c r="HM105" s="55"/>
      <c r="HN105" s="55"/>
      <c r="HO105" s="55"/>
      <c r="HP105" s="55"/>
      <c r="HQ105" s="55"/>
      <c r="HR105" s="55"/>
      <c r="HS105" s="55"/>
      <c r="HT105" s="55"/>
      <c r="HU105" s="55"/>
      <c r="HV105" s="55"/>
      <c r="HW105" s="55"/>
      <c r="HX105" s="55"/>
      <c r="HY105" s="55"/>
      <c r="HZ105" s="55"/>
      <c r="IA105" s="55"/>
      <c r="IB105" s="55"/>
      <c r="IC105" s="55"/>
      <c r="ID105" s="55"/>
      <c r="IE105" s="55"/>
      <c r="IF105" s="55"/>
      <c r="IG105" s="55"/>
      <c r="IH105" s="55"/>
      <c r="II105" s="55"/>
      <c r="IJ105" s="55"/>
      <c r="IK105" s="55"/>
      <c r="IL105" s="55"/>
      <c r="IM105" s="55"/>
      <c r="IN105" s="55"/>
      <c r="IO105" s="55"/>
      <c r="IP105" s="55"/>
      <c r="IQ105" s="55"/>
      <c r="IR105" s="55"/>
      <c r="IS105" s="55"/>
      <c r="IT105" s="55"/>
      <c r="IU105" s="55"/>
    </row>
    <row r="106" spans="1:256" s="17" customFormat="1" x14ac:dyDescent="0.2">
      <c r="A106" s="107" t="s">
        <v>139</v>
      </c>
      <c r="B106" s="108">
        <v>50</v>
      </c>
      <c r="C106" s="109">
        <v>3.64</v>
      </c>
      <c r="D106" s="109">
        <v>6.26</v>
      </c>
      <c r="E106" s="109">
        <v>21.96</v>
      </c>
      <c r="F106" s="109">
        <v>159</v>
      </c>
      <c r="G106" s="77" t="s">
        <v>140</v>
      </c>
      <c r="H106" s="16" t="s">
        <v>141</v>
      </c>
    </row>
    <row r="107" spans="1:256" x14ac:dyDescent="0.2">
      <c r="A107" s="175" t="s">
        <v>38</v>
      </c>
      <c r="B107" s="91">
        <v>215</v>
      </c>
      <c r="C107" s="92">
        <v>7.0000000000000007E-2</v>
      </c>
      <c r="D107" s="92">
        <v>0.02</v>
      </c>
      <c r="E107" s="92">
        <v>15</v>
      </c>
      <c r="F107" s="92">
        <v>60</v>
      </c>
      <c r="G107" s="91" t="s">
        <v>39</v>
      </c>
      <c r="H107" s="35" t="s">
        <v>40</v>
      </c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</row>
    <row r="108" spans="1:256" x14ac:dyDescent="0.25">
      <c r="A108" s="28" t="s">
        <v>27</v>
      </c>
      <c r="B108" s="2">
        <f>SUM(B106:B107)</f>
        <v>265</v>
      </c>
      <c r="C108" s="2">
        <f>SUM(C106:C107)</f>
        <v>3.71</v>
      </c>
      <c r="D108" s="2">
        <f>SUM(D106:D107)</f>
        <v>6.2799999999999994</v>
      </c>
      <c r="E108" s="2">
        <f>SUM(E106:E107)</f>
        <v>36.96</v>
      </c>
      <c r="F108" s="2">
        <f>SUM(F106:F107)</f>
        <v>219</v>
      </c>
      <c r="G108" s="2"/>
      <c r="H108" s="2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  <c r="CQ108" s="55"/>
      <c r="CR108" s="55"/>
      <c r="CS108" s="55"/>
      <c r="CT108" s="55"/>
      <c r="CU108" s="55"/>
      <c r="CV108" s="55"/>
      <c r="CW108" s="55"/>
      <c r="CX108" s="55"/>
      <c r="CY108" s="55"/>
      <c r="CZ108" s="55"/>
      <c r="DA108" s="55"/>
      <c r="DB108" s="55"/>
      <c r="DC108" s="55"/>
      <c r="DD108" s="55"/>
      <c r="DE108" s="55"/>
      <c r="DF108" s="55"/>
      <c r="DG108" s="55"/>
      <c r="DH108" s="55"/>
      <c r="DI108" s="55"/>
      <c r="DJ108" s="55"/>
      <c r="DK108" s="55"/>
      <c r="DL108" s="55"/>
      <c r="DM108" s="55"/>
      <c r="DN108" s="55"/>
      <c r="DO108" s="55"/>
      <c r="DP108" s="55"/>
      <c r="DQ108" s="55"/>
      <c r="DR108" s="55"/>
      <c r="DS108" s="55"/>
      <c r="DT108" s="55"/>
      <c r="DU108" s="55"/>
      <c r="DV108" s="55"/>
      <c r="DW108" s="55"/>
      <c r="DX108" s="55"/>
      <c r="DY108" s="55"/>
      <c r="DZ108" s="55"/>
      <c r="EA108" s="55"/>
      <c r="EB108" s="55"/>
      <c r="EC108" s="55"/>
      <c r="ED108" s="55"/>
      <c r="EE108" s="55"/>
      <c r="EF108" s="55"/>
      <c r="EG108" s="55"/>
      <c r="EH108" s="55"/>
      <c r="EI108" s="55"/>
      <c r="EJ108" s="55"/>
      <c r="EK108" s="55"/>
      <c r="EL108" s="55"/>
      <c r="EM108" s="55"/>
      <c r="EN108" s="55"/>
      <c r="EO108" s="55"/>
      <c r="EP108" s="55"/>
      <c r="EQ108" s="55"/>
      <c r="ER108" s="55"/>
      <c r="ES108" s="55"/>
      <c r="ET108" s="55"/>
      <c r="EU108" s="55"/>
      <c r="EV108" s="55"/>
      <c r="EW108" s="55"/>
      <c r="EX108" s="55"/>
      <c r="EY108" s="55"/>
      <c r="EZ108" s="55"/>
      <c r="FA108" s="55"/>
      <c r="FB108" s="55"/>
      <c r="FC108" s="55"/>
      <c r="FD108" s="55"/>
      <c r="FE108" s="55"/>
      <c r="FF108" s="55"/>
      <c r="FG108" s="55"/>
      <c r="FH108" s="55"/>
      <c r="FI108" s="55"/>
      <c r="FJ108" s="55"/>
      <c r="FK108" s="55"/>
      <c r="FL108" s="55"/>
      <c r="FM108" s="55"/>
      <c r="FN108" s="55"/>
      <c r="FO108" s="55"/>
      <c r="FP108" s="55"/>
      <c r="FQ108" s="55"/>
      <c r="FR108" s="55"/>
      <c r="FS108" s="55"/>
      <c r="FT108" s="55"/>
      <c r="FU108" s="55"/>
      <c r="FV108" s="55"/>
      <c r="FW108" s="55"/>
      <c r="FX108" s="55"/>
      <c r="FY108" s="55"/>
      <c r="FZ108" s="55"/>
      <c r="GA108" s="55"/>
      <c r="GB108" s="55"/>
      <c r="GC108" s="55"/>
      <c r="GD108" s="55"/>
      <c r="GE108" s="55"/>
      <c r="GF108" s="55"/>
      <c r="GG108" s="55"/>
      <c r="GH108" s="55"/>
      <c r="GI108" s="55"/>
      <c r="GJ108" s="55"/>
      <c r="GK108" s="55"/>
      <c r="GL108" s="55"/>
      <c r="GM108" s="55"/>
      <c r="GN108" s="55"/>
      <c r="GO108" s="55"/>
      <c r="GP108" s="55"/>
      <c r="GQ108" s="55"/>
      <c r="GR108" s="55"/>
      <c r="GS108" s="55"/>
      <c r="GT108" s="55"/>
      <c r="GU108" s="55"/>
      <c r="GV108" s="55"/>
      <c r="GW108" s="55"/>
      <c r="GX108" s="55"/>
      <c r="GY108" s="55"/>
      <c r="GZ108" s="55"/>
      <c r="HA108" s="55"/>
      <c r="HB108" s="55"/>
      <c r="HC108" s="55"/>
      <c r="HD108" s="55"/>
      <c r="HE108" s="55"/>
      <c r="HF108" s="55"/>
      <c r="HG108" s="55"/>
      <c r="HH108" s="55"/>
      <c r="HI108" s="55"/>
      <c r="HJ108" s="55"/>
      <c r="HK108" s="55"/>
      <c r="HL108" s="55"/>
      <c r="HM108" s="55"/>
      <c r="HN108" s="55"/>
      <c r="HO108" s="55"/>
      <c r="HP108" s="55"/>
      <c r="HQ108" s="55"/>
      <c r="HR108" s="55"/>
      <c r="HS108" s="55"/>
      <c r="HT108" s="55"/>
      <c r="HU108" s="55"/>
      <c r="HV108" s="55"/>
      <c r="HW108" s="55"/>
      <c r="HX108" s="55"/>
      <c r="HY108" s="55"/>
      <c r="HZ108" s="55"/>
      <c r="IA108" s="55"/>
      <c r="IB108" s="55"/>
      <c r="IC108" s="55"/>
      <c r="ID108" s="55"/>
      <c r="IE108" s="55"/>
      <c r="IF108" s="55"/>
      <c r="IG108" s="55"/>
      <c r="IH108" s="55"/>
      <c r="II108" s="55"/>
      <c r="IJ108" s="55"/>
      <c r="IK108" s="55"/>
      <c r="IL108" s="55"/>
      <c r="IM108" s="55"/>
      <c r="IN108" s="55"/>
      <c r="IO108" s="55"/>
      <c r="IP108" s="55"/>
      <c r="IQ108" s="55"/>
      <c r="IR108" s="55"/>
      <c r="IS108" s="55"/>
      <c r="IT108" s="55"/>
      <c r="IU108" s="55"/>
    </row>
    <row r="109" spans="1:256" x14ac:dyDescent="0.25">
      <c r="A109" s="28" t="s">
        <v>125</v>
      </c>
      <c r="B109" s="2">
        <f>SUM(B104,B108)</f>
        <v>850</v>
      </c>
      <c r="C109" s="2">
        <f>SUM(C104,C108)</f>
        <v>22.930000000000003</v>
      </c>
      <c r="D109" s="2">
        <f>SUM(D104,D108)</f>
        <v>36.54</v>
      </c>
      <c r="E109" s="2">
        <f>SUM(E104,E108)</f>
        <v>105.58000000000001</v>
      </c>
      <c r="F109" s="2">
        <f>SUM(F104,F108)</f>
        <v>844.9</v>
      </c>
      <c r="G109" s="2"/>
      <c r="H109" s="2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  <c r="AS109" s="55"/>
      <c r="AT109" s="55"/>
      <c r="AU109" s="55"/>
      <c r="AV109" s="55"/>
      <c r="AW109" s="55"/>
      <c r="AX109" s="55"/>
      <c r="AY109" s="55"/>
      <c r="AZ109" s="55"/>
      <c r="BA109" s="55"/>
      <c r="BB109" s="55"/>
      <c r="BC109" s="55"/>
      <c r="BD109" s="55"/>
      <c r="BE109" s="55"/>
      <c r="BF109" s="55"/>
      <c r="BG109" s="55"/>
      <c r="BH109" s="55"/>
      <c r="BI109" s="55"/>
      <c r="BJ109" s="55"/>
      <c r="BK109" s="55"/>
      <c r="BL109" s="55"/>
      <c r="BM109" s="55"/>
      <c r="BN109" s="55"/>
      <c r="BO109" s="55"/>
      <c r="BP109" s="55"/>
      <c r="BQ109" s="55"/>
      <c r="BR109" s="55"/>
      <c r="BS109" s="55"/>
      <c r="BT109" s="55"/>
      <c r="BU109" s="55"/>
      <c r="BV109" s="55"/>
      <c r="BW109" s="55"/>
      <c r="BX109" s="55"/>
      <c r="BY109" s="55"/>
      <c r="BZ109" s="55"/>
      <c r="CA109" s="55"/>
      <c r="CB109" s="55"/>
      <c r="CC109" s="55"/>
      <c r="CD109" s="55"/>
      <c r="CE109" s="55"/>
      <c r="CF109" s="55"/>
      <c r="CG109" s="55"/>
      <c r="CH109" s="55"/>
      <c r="CI109" s="55"/>
      <c r="CJ109" s="55"/>
      <c r="CK109" s="55"/>
      <c r="CL109" s="55"/>
      <c r="CM109" s="55"/>
      <c r="CN109" s="55"/>
      <c r="CO109" s="55"/>
      <c r="CP109" s="55"/>
      <c r="CQ109" s="55"/>
      <c r="CR109" s="55"/>
      <c r="CS109" s="55"/>
      <c r="CT109" s="55"/>
      <c r="CU109" s="55"/>
      <c r="CV109" s="55"/>
      <c r="CW109" s="55"/>
      <c r="CX109" s="55"/>
      <c r="CY109" s="55"/>
      <c r="CZ109" s="55"/>
      <c r="DA109" s="55"/>
      <c r="DB109" s="55"/>
      <c r="DC109" s="55"/>
      <c r="DD109" s="55"/>
      <c r="DE109" s="55"/>
      <c r="DF109" s="55"/>
      <c r="DG109" s="55"/>
      <c r="DH109" s="55"/>
      <c r="DI109" s="55"/>
      <c r="DJ109" s="55"/>
      <c r="DK109" s="55"/>
      <c r="DL109" s="55"/>
      <c r="DM109" s="55"/>
      <c r="DN109" s="55"/>
      <c r="DO109" s="55"/>
      <c r="DP109" s="55"/>
      <c r="DQ109" s="55"/>
      <c r="DR109" s="55"/>
      <c r="DS109" s="55"/>
      <c r="DT109" s="55"/>
      <c r="DU109" s="55"/>
      <c r="DV109" s="55"/>
      <c r="DW109" s="55"/>
      <c r="DX109" s="55"/>
      <c r="DY109" s="55"/>
      <c r="DZ109" s="55"/>
      <c r="EA109" s="55"/>
      <c r="EB109" s="55"/>
      <c r="EC109" s="55"/>
      <c r="ED109" s="55"/>
      <c r="EE109" s="55"/>
      <c r="EF109" s="55"/>
      <c r="EG109" s="55"/>
      <c r="EH109" s="55"/>
      <c r="EI109" s="55"/>
      <c r="EJ109" s="55"/>
      <c r="EK109" s="55"/>
      <c r="EL109" s="55"/>
      <c r="EM109" s="55"/>
      <c r="EN109" s="55"/>
      <c r="EO109" s="55"/>
      <c r="EP109" s="55"/>
      <c r="EQ109" s="55"/>
      <c r="ER109" s="55"/>
      <c r="ES109" s="55"/>
      <c r="ET109" s="55"/>
      <c r="EU109" s="55"/>
      <c r="EV109" s="55"/>
      <c r="EW109" s="55"/>
      <c r="EX109" s="55"/>
      <c r="EY109" s="55"/>
      <c r="EZ109" s="55"/>
      <c r="FA109" s="55"/>
      <c r="FB109" s="55"/>
      <c r="FC109" s="55"/>
      <c r="FD109" s="55"/>
      <c r="FE109" s="55"/>
      <c r="FF109" s="55"/>
      <c r="FG109" s="55"/>
      <c r="FH109" s="55"/>
      <c r="FI109" s="55"/>
      <c r="FJ109" s="55"/>
      <c r="FK109" s="55"/>
      <c r="FL109" s="55"/>
      <c r="FM109" s="55"/>
      <c r="FN109" s="55"/>
      <c r="FO109" s="55"/>
      <c r="FP109" s="55"/>
      <c r="FQ109" s="55"/>
      <c r="FR109" s="55"/>
      <c r="FS109" s="55"/>
      <c r="FT109" s="55"/>
      <c r="FU109" s="55"/>
      <c r="FV109" s="55"/>
      <c r="FW109" s="55"/>
      <c r="FX109" s="55"/>
      <c r="FY109" s="55"/>
      <c r="FZ109" s="55"/>
      <c r="GA109" s="55"/>
      <c r="GB109" s="55"/>
      <c r="GC109" s="55"/>
      <c r="GD109" s="55"/>
      <c r="GE109" s="55"/>
      <c r="GF109" s="55"/>
      <c r="GG109" s="55"/>
      <c r="GH109" s="55"/>
      <c r="GI109" s="55"/>
      <c r="GJ109" s="55"/>
      <c r="GK109" s="55"/>
      <c r="GL109" s="55"/>
      <c r="GM109" s="55"/>
      <c r="GN109" s="55"/>
      <c r="GO109" s="55"/>
      <c r="GP109" s="55"/>
      <c r="GQ109" s="55"/>
      <c r="GR109" s="55"/>
      <c r="GS109" s="55"/>
      <c r="GT109" s="55"/>
      <c r="GU109" s="55"/>
      <c r="GV109" s="55"/>
      <c r="GW109" s="55"/>
      <c r="GX109" s="55"/>
      <c r="GY109" s="55"/>
      <c r="GZ109" s="55"/>
      <c r="HA109" s="55"/>
      <c r="HB109" s="55"/>
      <c r="HC109" s="55"/>
      <c r="HD109" s="55"/>
      <c r="HE109" s="55"/>
      <c r="HF109" s="55"/>
      <c r="HG109" s="55"/>
      <c r="HH109" s="55"/>
      <c r="HI109" s="55"/>
      <c r="HJ109" s="55"/>
      <c r="HK109" s="55"/>
      <c r="HL109" s="55"/>
      <c r="HM109" s="55"/>
      <c r="HN109" s="55"/>
      <c r="HO109" s="55"/>
      <c r="HP109" s="55"/>
      <c r="HQ109" s="55"/>
      <c r="HR109" s="55"/>
      <c r="HS109" s="55"/>
      <c r="HT109" s="55"/>
      <c r="HU109" s="55"/>
      <c r="HV109" s="55"/>
      <c r="HW109" s="55"/>
      <c r="HX109" s="55"/>
      <c r="HY109" s="55"/>
      <c r="HZ109" s="55"/>
      <c r="IA109" s="55"/>
      <c r="IB109" s="55"/>
      <c r="IC109" s="55"/>
      <c r="ID109" s="55"/>
      <c r="IE109" s="55"/>
      <c r="IF109" s="55"/>
      <c r="IG109" s="55"/>
      <c r="IH109" s="55"/>
      <c r="II109" s="55"/>
      <c r="IJ109" s="55"/>
      <c r="IK109" s="55"/>
      <c r="IL109" s="55"/>
      <c r="IM109" s="55"/>
      <c r="IN109" s="55"/>
      <c r="IO109" s="55"/>
      <c r="IP109" s="55"/>
      <c r="IQ109" s="55"/>
      <c r="IR109" s="55"/>
      <c r="IS109" s="55"/>
      <c r="IT109" s="55"/>
      <c r="IU109" s="55"/>
    </row>
    <row r="110" spans="1:256" x14ac:dyDescent="0.25">
      <c r="A110" s="117" t="s">
        <v>43</v>
      </c>
      <c r="B110" s="118"/>
      <c r="C110" s="118"/>
      <c r="D110" s="118"/>
      <c r="E110" s="118"/>
      <c r="F110" s="118"/>
      <c r="G110" s="118"/>
      <c r="H110" s="119"/>
    </row>
    <row r="111" spans="1:256" ht="14.25" customHeight="1" x14ac:dyDescent="0.2">
      <c r="A111" s="2" t="s">
        <v>3</v>
      </c>
      <c r="B111" s="2" t="s">
        <v>4</v>
      </c>
      <c r="C111" s="3" t="s">
        <v>5</v>
      </c>
      <c r="D111" s="3" t="s">
        <v>6</v>
      </c>
      <c r="E111" s="3" t="s">
        <v>7</v>
      </c>
      <c r="F111" s="4" t="s">
        <v>8</v>
      </c>
      <c r="G111" s="72" t="s">
        <v>9</v>
      </c>
      <c r="H111" s="3" t="s">
        <v>10</v>
      </c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  <c r="II111" s="6"/>
      <c r="IJ111" s="6"/>
      <c r="IK111" s="6"/>
      <c r="IL111" s="6"/>
      <c r="IM111" s="6"/>
      <c r="IN111" s="6"/>
      <c r="IO111" s="6"/>
      <c r="IP111" s="6"/>
      <c r="IQ111" s="6"/>
      <c r="IR111" s="6"/>
      <c r="IS111" s="6"/>
      <c r="IT111" s="6"/>
      <c r="IU111" s="6"/>
    </row>
    <row r="112" spans="1:256" x14ac:dyDescent="0.25">
      <c r="A112" s="112" t="s">
        <v>280</v>
      </c>
      <c r="B112" s="113"/>
      <c r="C112" s="114"/>
      <c r="D112" s="114"/>
      <c r="E112" s="114"/>
      <c r="F112" s="114"/>
      <c r="G112" s="113"/>
      <c r="H112" s="115"/>
    </row>
    <row r="113" spans="1:255" ht="24" x14ac:dyDescent="0.25">
      <c r="A113" s="7" t="s">
        <v>285</v>
      </c>
      <c r="B113" s="8">
        <v>50</v>
      </c>
      <c r="C113" s="94">
        <v>0.55000000000000004</v>
      </c>
      <c r="D113" s="94">
        <v>0.1</v>
      </c>
      <c r="E113" s="94">
        <v>1.9</v>
      </c>
      <c r="F113" s="94">
        <v>11</v>
      </c>
      <c r="G113" s="100" t="s">
        <v>45</v>
      </c>
      <c r="H113" s="62" t="s">
        <v>46</v>
      </c>
    </row>
    <row r="114" spans="1:255" s="6" customFormat="1" x14ac:dyDescent="0.2">
      <c r="A114" s="7" t="s">
        <v>57</v>
      </c>
      <c r="B114" s="33">
        <v>100</v>
      </c>
      <c r="C114" s="41">
        <v>16.309999999999999</v>
      </c>
      <c r="D114" s="41">
        <v>9.5399999999999991</v>
      </c>
      <c r="E114" s="41">
        <v>12.3</v>
      </c>
      <c r="F114" s="41">
        <v>200.8</v>
      </c>
      <c r="G114" s="69" t="s">
        <v>284</v>
      </c>
      <c r="H114" s="35" t="s">
        <v>59</v>
      </c>
    </row>
    <row r="115" spans="1:255" ht="12.75" customHeight="1" x14ac:dyDescent="0.25">
      <c r="A115" s="62" t="s">
        <v>50</v>
      </c>
      <c r="B115" s="8">
        <v>180</v>
      </c>
      <c r="C115" s="41">
        <v>3.67</v>
      </c>
      <c r="D115" s="41">
        <v>5.76</v>
      </c>
      <c r="E115" s="41">
        <v>24.53</v>
      </c>
      <c r="F115" s="41">
        <v>164.7</v>
      </c>
      <c r="G115" s="100" t="s">
        <v>51</v>
      </c>
      <c r="H115" s="62" t="s">
        <v>52</v>
      </c>
    </row>
    <row r="116" spans="1:255" x14ac:dyDescent="0.2">
      <c r="A116" s="175" t="s">
        <v>38</v>
      </c>
      <c r="B116" s="91">
        <v>215</v>
      </c>
      <c r="C116" s="92">
        <v>7.0000000000000007E-2</v>
      </c>
      <c r="D116" s="92">
        <v>0.02</v>
      </c>
      <c r="E116" s="92">
        <v>15</v>
      </c>
      <c r="F116" s="92">
        <v>60</v>
      </c>
      <c r="G116" s="91" t="s">
        <v>39</v>
      </c>
      <c r="H116" s="35" t="s">
        <v>40</v>
      </c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  <c r="II116" s="6"/>
      <c r="IJ116" s="6"/>
      <c r="IK116" s="6"/>
      <c r="IL116" s="6"/>
      <c r="IM116" s="6"/>
      <c r="IN116" s="6"/>
      <c r="IO116" s="6"/>
      <c r="IP116" s="6"/>
      <c r="IQ116" s="6"/>
      <c r="IR116" s="6"/>
      <c r="IS116" s="6"/>
      <c r="IT116" s="6"/>
      <c r="IU116" s="6"/>
    </row>
    <row r="117" spans="1:255" x14ac:dyDescent="0.25">
      <c r="A117" s="25" t="s">
        <v>126</v>
      </c>
      <c r="B117" s="26">
        <v>20</v>
      </c>
      <c r="C117" s="41">
        <v>1.6</v>
      </c>
      <c r="D117" s="41">
        <v>0.2</v>
      </c>
      <c r="E117" s="41">
        <v>10.199999999999999</v>
      </c>
      <c r="F117" s="41">
        <v>50</v>
      </c>
      <c r="G117" s="20" t="s">
        <v>25</v>
      </c>
      <c r="H117" s="27" t="s">
        <v>26</v>
      </c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  <c r="AO117" s="88"/>
      <c r="AP117" s="88"/>
      <c r="AQ117" s="88"/>
      <c r="AR117" s="88"/>
      <c r="AS117" s="88"/>
      <c r="AT117" s="88"/>
      <c r="AU117" s="88"/>
      <c r="AV117" s="88"/>
      <c r="AW117" s="88"/>
      <c r="AX117" s="88"/>
      <c r="AY117" s="88"/>
      <c r="AZ117" s="88"/>
      <c r="BA117" s="88"/>
      <c r="BB117" s="88"/>
      <c r="BC117" s="88"/>
      <c r="BD117" s="88"/>
      <c r="BE117" s="88"/>
      <c r="BF117" s="88"/>
      <c r="BG117" s="88"/>
      <c r="BH117" s="88"/>
      <c r="BI117" s="88"/>
      <c r="BJ117" s="88"/>
      <c r="BK117" s="88"/>
      <c r="BL117" s="88"/>
      <c r="BM117" s="88"/>
      <c r="BN117" s="88"/>
      <c r="BO117" s="88"/>
      <c r="BP117" s="88"/>
      <c r="BQ117" s="88"/>
      <c r="BR117" s="88"/>
      <c r="BS117" s="88"/>
      <c r="BT117" s="88"/>
      <c r="BU117" s="88"/>
      <c r="BV117" s="88"/>
      <c r="BW117" s="88"/>
      <c r="BX117" s="88"/>
      <c r="BY117" s="88"/>
      <c r="BZ117" s="88"/>
      <c r="CA117" s="88"/>
      <c r="CB117" s="88"/>
      <c r="CC117" s="88"/>
      <c r="CD117" s="88"/>
      <c r="CE117" s="88"/>
      <c r="CF117" s="88"/>
      <c r="CG117" s="88"/>
      <c r="CH117" s="88"/>
      <c r="CI117" s="88"/>
      <c r="CJ117" s="88"/>
      <c r="CK117" s="88"/>
      <c r="CL117" s="88"/>
      <c r="CM117" s="88"/>
      <c r="CN117" s="88"/>
      <c r="CO117" s="88"/>
      <c r="CP117" s="88"/>
      <c r="CQ117" s="88"/>
      <c r="CR117" s="88"/>
      <c r="CS117" s="88"/>
      <c r="CT117" s="88"/>
      <c r="CU117" s="88"/>
      <c r="CV117" s="88"/>
      <c r="CW117" s="88"/>
      <c r="CX117" s="88"/>
      <c r="CY117" s="88"/>
      <c r="CZ117" s="88"/>
      <c r="DA117" s="88"/>
      <c r="DB117" s="88"/>
      <c r="DC117" s="88"/>
      <c r="DD117" s="88"/>
      <c r="DE117" s="88"/>
      <c r="DF117" s="88"/>
      <c r="DG117" s="88"/>
      <c r="DH117" s="88"/>
      <c r="DI117" s="88"/>
      <c r="DJ117" s="88"/>
      <c r="DK117" s="88"/>
      <c r="DL117" s="88"/>
      <c r="DM117" s="88"/>
      <c r="DN117" s="88"/>
      <c r="DO117" s="88"/>
      <c r="DP117" s="88"/>
      <c r="DQ117" s="88"/>
      <c r="DR117" s="88"/>
      <c r="DS117" s="88"/>
      <c r="DT117" s="88"/>
      <c r="DU117" s="88"/>
      <c r="DV117" s="88"/>
      <c r="DW117" s="88"/>
      <c r="DX117" s="88"/>
      <c r="DY117" s="88"/>
      <c r="DZ117" s="88"/>
      <c r="EA117" s="88"/>
      <c r="EB117" s="88"/>
      <c r="EC117" s="88"/>
      <c r="ED117" s="88"/>
      <c r="EE117" s="88"/>
      <c r="EF117" s="88"/>
      <c r="EG117" s="88"/>
      <c r="EH117" s="88"/>
      <c r="EI117" s="88"/>
      <c r="EJ117" s="88"/>
      <c r="EK117" s="88"/>
      <c r="EL117" s="88"/>
      <c r="EM117" s="88"/>
      <c r="EN117" s="88"/>
      <c r="EO117" s="88"/>
      <c r="EP117" s="88"/>
      <c r="EQ117" s="88"/>
      <c r="ER117" s="88"/>
      <c r="ES117" s="88"/>
      <c r="ET117" s="88"/>
      <c r="EU117" s="88"/>
      <c r="EV117" s="88"/>
      <c r="EW117" s="88"/>
      <c r="EX117" s="88"/>
      <c r="EY117" s="88"/>
      <c r="EZ117" s="88"/>
      <c r="FA117" s="88"/>
      <c r="FB117" s="88"/>
      <c r="FC117" s="88"/>
      <c r="FD117" s="88"/>
      <c r="FE117" s="88"/>
      <c r="FF117" s="88"/>
      <c r="FG117" s="88"/>
      <c r="FH117" s="88"/>
      <c r="FI117" s="88"/>
      <c r="FJ117" s="88"/>
      <c r="FK117" s="88"/>
      <c r="FL117" s="88"/>
      <c r="FM117" s="88"/>
      <c r="FN117" s="88"/>
      <c r="FO117" s="88"/>
      <c r="FP117" s="88"/>
      <c r="FQ117" s="88"/>
      <c r="FR117" s="88"/>
      <c r="FS117" s="88"/>
      <c r="FT117" s="88"/>
      <c r="FU117" s="88"/>
      <c r="FV117" s="88"/>
      <c r="FW117" s="88"/>
      <c r="FX117" s="88"/>
      <c r="FY117" s="88"/>
      <c r="FZ117" s="88"/>
      <c r="GA117" s="88"/>
      <c r="GB117" s="88"/>
      <c r="GC117" s="88"/>
      <c r="GD117" s="88"/>
      <c r="GE117" s="88"/>
      <c r="GF117" s="88"/>
      <c r="GG117" s="88"/>
      <c r="GH117" s="88"/>
      <c r="GI117" s="88"/>
      <c r="GJ117" s="88"/>
      <c r="GK117" s="88"/>
      <c r="GL117" s="88"/>
      <c r="GM117" s="88"/>
      <c r="GN117" s="88"/>
      <c r="GO117" s="88"/>
      <c r="GP117" s="88"/>
      <c r="GQ117" s="88"/>
      <c r="GR117" s="88"/>
      <c r="GS117" s="88"/>
      <c r="GT117" s="88"/>
      <c r="GU117" s="88"/>
      <c r="GV117" s="88"/>
      <c r="GW117" s="88"/>
      <c r="GX117" s="88"/>
      <c r="GY117" s="88"/>
      <c r="GZ117" s="88"/>
      <c r="HA117" s="88"/>
      <c r="HB117" s="88"/>
      <c r="HC117" s="88"/>
      <c r="HD117" s="88"/>
      <c r="HE117" s="88"/>
      <c r="HF117" s="88"/>
      <c r="HG117" s="88"/>
      <c r="HH117" s="88"/>
      <c r="HI117" s="88"/>
      <c r="HJ117" s="88"/>
      <c r="HK117" s="88"/>
      <c r="HL117" s="88"/>
      <c r="HM117" s="88"/>
      <c r="HN117" s="88"/>
      <c r="HO117" s="88"/>
      <c r="HP117" s="88"/>
      <c r="HQ117" s="88"/>
      <c r="HR117" s="88"/>
      <c r="HS117" s="88"/>
      <c r="HT117" s="88"/>
      <c r="HU117" s="88"/>
      <c r="HV117" s="88"/>
      <c r="HW117" s="88"/>
      <c r="HX117" s="88"/>
      <c r="HY117" s="88"/>
      <c r="HZ117" s="88"/>
      <c r="IA117" s="88"/>
      <c r="IB117" s="88"/>
      <c r="IC117" s="88"/>
      <c r="ID117" s="88"/>
      <c r="IE117" s="88"/>
      <c r="IF117" s="88"/>
      <c r="IG117" s="88"/>
      <c r="IH117" s="88"/>
      <c r="II117" s="88"/>
      <c r="IJ117" s="88"/>
      <c r="IK117" s="88"/>
      <c r="IL117" s="88"/>
      <c r="IM117" s="88"/>
      <c r="IN117" s="88"/>
      <c r="IO117" s="88"/>
      <c r="IP117" s="88"/>
      <c r="IQ117" s="88"/>
      <c r="IR117" s="88"/>
      <c r="IS117" s="88"/>
      <c r="IT117" s="88"/>
      <c r="IU117" s="88"/>
    </row>
    <row r="118" spans="1:255" x14ac:dyDescent="0.25">
      <c r="A118" s="28" t="s">
        <v>27</v>
      </c>
      <c r="B118" s="2">
        <f>SUM(B113:B117)</f>
        <v>565</v>
      </c>
      <c r="C118" s="72">
        <f>SUM(C113:C117)</f>
        <v>22.200000000000003</v>
      </c>
      <c r="D118" s="72">
        <f>SUM(D113:D117)</f>
        <v>15.619999999999997</v>
      </c>
      <c r="E118" s="72">
        <f>SUM(E113:E117)</f>
        <v>63.930000000000007</v>
      </c>
      <c r="F118" s="72">
        <f>SUM(F113:F117)</f>
        <v>486.5</v>
      </c>
      <c r="G118" s="72"/>
      <c r="H118" s="72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  <c r="AS118" s="55"/>
      <c r="AT118" s="55"/>
      <c r="AU118" s="55"/>
      <c r="AV118" s="55"/>
      <c r="AW118" s="55"/>
      <c r="AX118" s="55"/>
      <c r="AY118" s="55"/>
      <c r="AZ118" s="55"/>
      <c r="BA118" s="55"/>
      <c r="BB118" s="55"/>
      <c r="BC118" s="55"/>
      <c r="BD118" s="55"/>
      <c r="BE118" s="55"/>
      <c r="BF118" s="55"/>
      <c r="BG118" s="55"/>
      <c r="BH118" s="55"/>
      <c r="BI118" s="55"/>
      <c r="BJ118" s="55"/>
      <c r="BK118" s="55"/>
      <c r="BL118" s="55"/>
      <c r="BM118" s="55"/>
      <c r="BN118" s="55"/>
      <c r="BO118" s="55"/>
      <c r="BP118" s="55"/>
      <c r="BQ118" s="55"/>
      <c r="BR118" s="55"/>
      <c r="BS118" s="55"/>
      <c r="BT118" s="55"/>
      <c r="BU118" s="55"/>
      <c r="BV118" s="55"/>
      <c r="BW118" s="55"/>
      <c r="BX118" s="55"/>
      <c r="BY118" s="55"/>
      <c r="BZ118" s="55"/>
      <c r="CA118" s="55"/>
      <c r="CB118" s="55"/>
      <c r="CC118" s="55"/>
      <c r="CD118" s="55"/>
      <c r="CE118" s="55"/>
      <c r="CF118" s="55"/>
      <c r="CG118" s="55"/>
      <c r="CH118" s="55"/>
      <c r="CI118" s="55"/>
      <c r="CJ118" s="55"/>
      <c r="CK118" s="55"/>
      <c r="CL118" s="55"/>
      <c r="CM118" s="55"/>
      <c r="CN118" s="55"/>
      <c r="CO118" s="55"/>
      <c r="CP118" s="55"/>
      <c r="CQ118" s="55"/>
      <c r="CR118" s="55"/>
      <c r="CS118" s="55"/>
      <c r="CT118" s="55"/>
      <c r="CU118" s="55"/>
      <c r="CV118" s="55"/>
      <c r="CW118" s="55"/>
      <c r="CX118" s="55"/>
      <c r="CY118" s="55"/>
      <c r="CZ118" s="55"/>
      <c r="DA118" s="55"/>
      <c r="DB118" s="55"/>
      <c r="DC118" s="55"/>
      <c r="DD118" s="55"/>
      <c r="DE118" s="55"/>
      <c r="DF118" s="55"/>
      <c r="DG118" s="55"/>
      <c r="DH118" s="55"/>
      <c r="DI118" s="55"/>
      <c r="DJ118" s="55"/>
      <c r="DK118" s="55"/>
      <c r="DL118" s="55"/>
      <c r="DM118" s="55"/>
      <c r="DN118" s="55"/>
      <c r="DO118" s="55"/>
      <c r="DP118" s="55"/>
      <c r="DQ118" s="55"/>
      <c r="DR118" s="55"/>
      <c r="DS118" s="55"/>
      <c r="DT118" s="55"/>
      <c r="DU118" s="55"/>
      <c r="DV118" s="55"/>
      <c r="DW118" s="55"/>
      <c r="DX118" s="55"/>
      <c r="DY118" s="55"/>
      <c r="DZ118" s="55"/>
      <c r="EA118" s="55"/>
      <c r="EB118" s="55"/>
      <c r="EC118" s="55"/>
      <c r="ED118" s="55"/>
      <c r="EE118" s="55"/>
      <c r="EF118" s="55"/>
      <c r="EG118" s="55"/>
      <c r="EH118" s="55"/>
      <c r="EI118" s="55"/>
      <c r="EJ118" s="55"/>
      <c r="EK118" s="55"/>
      <c r="EL118" s="55"/>
      <c r="EM118" s="55"/>
      <c r="EN118" s="55"/>
      <c r="EO118" s="55"/>
      <c r="EP118" s="55"/>
      <c r="EQ118" s="55"/>
      <c r="ER118" s="55"/>
      <c r="ES118" s="55"/>
      <c r="ET118" s="55"/>
      <c r="EU118" s="55"/>
      <c r="EV118" s="55"/>
      <c r="EW118" s="55"/>
      <c r="EX118" s="55"/>
      <c r="EY118" s="55"/>
      <c r="EZ118" s="55"/>
      <c r="FA118" s="55"/>
      <c r="FB118" s="55"/>
      <c r="FC118" s="55"/>
      <c r="FD118" s="55"/>
      <c r="FE118" s="55"/>
      <c r="FF118" s="55"/>
      <c r="FG118" s="55"/>
      <c r="FH118" s="55"/>
      <c r="FI118" s="55"/>
      <c r="FJ118" s="55"/>
      <c r="FK118" s="55"/>
      <c r="FL118" s="55"/>
      <c r="FM118" s="55"/>
      <c r="FN118" s="55"/>
      <c r="FO118" s="55"/>
      <c r="FP118" s="55"/>
      <c r="FQ118" s="55"/>
      <c r="FR118" s="55"/>
      <c r="FS118" s="55"/>
      <c r="FT118" s="55"/>
      <c r="FU118" s="55"/>
      <c r="FV118" s="55"/>
      <c r="FW118" s="55"/>
      <c r="FX118" s="55"/>
      <c r="FY118" s="55"/>
      <c r="FZ118" s="55"/>
      <c r="GA118" s="55"/>
      <c r="GB118" s="55"/>
      <c r="GC118" s="55"/>
      <c r="GD118" s="55"/>
      <c r="GE118" s="55"/>
      <c r="GF118" s="55"/>
      <c r="GG118" s="55"/>
      <c r="GH118" s="55"/>
      <c r="GI118" s="55"/>
      <c r="GJ118" s="55"/>
      <c r="GK118" s="55"/>
      <c r="GL118" s="55"/>
      <c r="GM118" s="55"/>
      <c r="GN118" s="55"/>
      <c r="GO118" s="55"/>
      <c r="GP118" s="55"/>
      <c r="GQ118" s="55"/>
      <c r="GR118" s="55"/>
      <c r="GS118" s="55"/>
      <c r="GT118" s="55"/>
      <c r="GU118" s="55"/>
      <c r="GV118" s="55"/>
      <c r="GW118" s="55"/>
      <c r="GX118" s="55"/>
      <c r="GY118" s="55"/>
      <c r="GZ118" s="55"/>
      <c r="HA118" s="55"/>
      <c r="HB118" s="55"/>
      <c r="HC118" s="55"/>
      <c r="HD118" s="55"/>
      <c r="HE118" s="55"/>
      <c r="HF118" s="55"/>
      <c r="HG118" s="55"/>
      <c r="HH118" s="55"/>
      <c r="HI118" s="55"/>
      <c r="HJ118" s="55"/>
      <c r="HK118" s="55"/>
      <c r="HL118" s="55"/>
      <c r="HM118" s="55"/>
      <c r="HN118" s="55"/>
      <c r="HO118" s="55"/>
      <c r="HP118" s="55"/>
      <c r="HQ118" s="55"/>
      <c r="HR118" s="55"/>
      <c r="HS118" s="55"/>
      <c r="HT118" s="55"/>
      <c r="HU118" s="55"/>
      <c r="HV118" s="55"/>
      <c r="HW118" s="55"/>
      <c r="HX118" s="55"/>
      <c r="HY118" s="55"/>
      <c r="HZ118" s="55"/>
      <c r="IA118" s="55"/>
      <c r="IB118" s="55"/>
      <c r="IC118" s="55"/>
      <c r="ID118" s="55"/>
      <c r="IE118" s="55"/>
      <c r="IF118" s="55"/>
      <c r="IG118" s="55"/>
      <c r="IH118" s="55"/>
      <c r="II118" s="55"/>
      <c r="IJ118" s="55"/>
      <c r="IK118" s="55"/>
      <c r="IL118" s="55"/>
      <c r="IM118" s="55"/>
      <c r="IN118" s="55"/>
      <c r="IO118" s="55"/>
      <c r="IP118" s="55"/>
      <c r="IQ118" s="55"/>
      <c r="IR118" s="55"/>
      <c r="IS118" s="55"/>
      <c r="IT118" s="55"/>
      <c r="IU118" s="55"/>
    </row>
    <row r="119" spans="1:255" x14ac:dyDescent="0.25">
      <c r="A119" s="120" t="s">
        <v>282</v>
      </c>
      <c r="B119" s="120"/>
      <c r="C119" s="176"/>
      <c r="D119" s="176"/>
      <c r="E119" s="176"/>
      <c r="F119" s="176"/>
      <c r="G119" s="120"/>
      <c r="H119" s="120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  <c r="AS119" s="55"/>
      <c r="AT119" s="55"/>
      <c r="AU119" s="55"/>
      <c r="AV119" s="55"/>
      <c r="AW119" s="55"/>
      <c r="AX119" s="55"/>
      <c r="AY119" s="55"/>
      <c r="AZ119" s="55"/>
      <c r="BA119" s="55"/>
      <c r="BB119" s="55"/>
      <c r="BC119" s="55"/>
      <c r="BD119" s="55"/>
      <c r="BE119" s="55"/>
      <c r="BF119" s="55"/>
      <c r="BG119" s="55"/>
      <c r="BH119" s="55"/>
      <c r="BI119" s="55"/>
      <c r="BJ119" s="55"/>
      <c r="BK119" s="55"/>
      <c r="BL119" s="55"/>
      <c r="BM119" s="55"/>
      <c r="BN119" s="55"/>
      <c r="BO119" s="55"/>
      <c r="BP119" s="55"/>
      <c r="BQ119" s="55"/>
      <c r="BR119" s="55"/>
      <c r="BS119" s="55"/>
      <c r="BT119" s="55"/>
      <c r="BU119" s="55"/>
      <c r="BV119" s="55"/>
      <c r="BW119" s="55"/>
      <c r="BX119" s="55"/>
      <c r="BY119" s="55"/>
      <c r="BZ119" s="55"/>
      <c r="CA119" s="55"/>
      <c r="CB119" s="55"/>
      <c r="CC119" s="55"/>
      <c r="CD119" s="55"/>
      <c r="CE119" s="55"/>
      <c r="CF119" s="55"/>
      <c r="CG119" s="55"/>
      <c r="CH119" s="55"/>
      <c r="CI119" s="55"/>
      <c r="CJ119" s="55"/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5"/>
      <c r="CW119" s="55"/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5"/>
      <c r="DJ119" s="55"/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5"/>
      <c r="DW119" s="55"/>
      <c r="DX119" s="55"/>
      <c r="DY119" s="55"/>
      <c r="DZ119" s="55"/>
      <c r="EA119" s="55"/>
      <c r="EB119" s="55"/>
      <c r="EC119" s="55"/>
      <c r="ED119" s="55"/>
      <c r="EE119" s="55"/>
      <c r="EF119" s="55"/>
      <c r="EG119" s="55"/>
      <c r="EH119" s="55"/>
      <c r="EI119" s="55"/>
      <c r="EJ119" s="55"/>
      <c r="EK119" s="55"/>
      <c r="EL119" s="55"/>
      <c r="EM119" s="55"/>
      <c r="EN119" s="55"/>
      <c r="EO119" s="55"/>
      <c r="EP119" s="55"/>
      <c r="EQ119" s="55"/>
      <c r="ER119" s="55"/>
      <c r="ES119" s="55"/>
      <c r="ET119" s="55"/>
      <c r="EU119" s="55"/>
      <c r="EV119" s="55"/>
      <c r="EW119" s="55"/>
      <c r="EX119" s="55"/>
      <c r="EY119" s="55"/>
      <c r="EZ119" s="55"/>
      <c r="FA119" s="55"/>
      <c r="FB119" s="55"/>
      <c r="FC119" s="55"/>
      <c r="FD119" s="55"/>
      <c r="FE119" s="55"/>
      <c r="FF119" s="55"/>
      <c r="FG119" s="55"/>
      <c r="FH119" s="55"/>
      <c r="FI119" s="55"/>
      <c r="FJ119" s="55"/>
      <c r="FK119" s="55"/>
      <c r="FL119" s="55"/>
      <c r="FM119" s="55"/>
      <c r="FN119" s="55"/>
      <c r="FO119" s="55"/>
      <c r="FP119" s="55"/>
      <c r="FQ119" s="55"/>
      <c r="FR119" s="55"/>
      <c r="FS119" s="55"/>
      <c r="FT119" s="55"/>
      <c r="FU119" s="55"/>
      <c r="FV119" s="55"/>
      <c r="FW119" s="55"/>
      <c r="FX119" s="55"/>
      <c r="FY119" s="55"/>
      <c r="FZ119" s="55"/>
      <c r="GA119" s="55"/>
      <c r="GB119" s="55"/>
      <c r="GC119" s="55"/>
      <c r="GD119" s="55"/>
      <c r="GE119" s="55"/>
      <c r="GF119" s="55"/>
      <c r="GG119" s="55"/>
      <c r="GH119" s="55"/>
      <c r="GI119" s="55"/>
      <c r="GJ119" s="55"/>
      <c r="GK119" s="55"/>
      <c r="GL119" s="55"/>
      <c r="GM119" s="55"/>
      <c r="GN119" s="55"/>
      <c r="GO119" s="55"/>
      <c r="GP119" s="55"/>
      <c r="GQ119" s="55"/>
      <c r="GR119" s="55"/>
      <c r="GS119" s="55"/>
      <c r="GT119" s="55"/>
      <c r="GU119" s="55"/>
      <c r="GV119" s="55"/>
      <c r="GW119" s="55"/>
      <c r="GX119" s="55"/>
      <c r="GY119" s="55"/>
      <c r="GZ119" s="55"/>
      <c r="HA119" s="55"/>
      <c r="HB119" s="55"/>
      <c r="HC119" s="55"/>
      <c r="HD119" s="55"/>
      <c r="HE119" s="55"/>
      <c r="HF119" s="55"/>
      <c r="HG119" s="55"/>
      <c r="HH119" s="55"/>
      <c r="HI119" s="55"/>
      <c r="HJ119" s="55"/>
      <c r="HK119" s="55"/>
      <c r="HL119" s="55"/>
      <c r="HM119" s="55"/>
      <c r="HN119" s="55"/>
      <c r="HO119" s="55"/>
      <c r="HP119" s="55"/>
      <c r="HQ119" s="55"/>
      <c r="HR119" s="55"/>
      <c r="HS119" s="55"/>
      <c r="HT119" s="55"/>
      <c r="HU119" s="55"/>
      <c r="HV119" s="55"/>
      <c r="HW119" s="55"/>
      <c r="HX119" s="55"/>
      <c r="HY119" s="55"/>
      <c r="HZ119" s="55"/>
      <c r="IA119" s="55"/>
      <c r="IB119" s="55"/>
      <c r="IC119" s="55"/>
      <c r="ID119" s="55"/>
      <c r="IE119" s="55"/>
      <c r="IF119" s="55"/>
      <c r="IG119" s="55"/>
      <c r="IH119" s="55"/>
      <c r="II119" s="55"/>
      <c r="IJ119" s="55"/>
      <c r="IK119" s="55"/>
      <c r="IL119" s="55"/>
      <c r="IM119" s="55"/>
      <c r="IN119" s="55"/>
      <c r="IO119" s="55"/>
      <c r="IP119" s="55"/>
      <c r="IQ119" s="55"/>
      <c r="IR119" s="55"/>
      <c r="IS119" s="55"/>
      <c r="IT119" s="55"/>
      <c r="IU119" s="55"/>
    </row>
    <row r="120" spans="1:255" s="17" customFormat="1" x14ac:dyDescent="0.2">
      <c r="A120" s="107" t="s">
        <v>35</v>
      </c>
      <c r="B120" s="110">
        <v>50</v>
      </c>
      <c r="C120" s="9">
        <v>3.5</v>
      </c>
      <c r="D120" s="9">
        <v>2.8</v>
      </c>
      <c r="E120" s="9">
        <v>15.1</v>
      </c>
      <c r="F120" s="9">
        <v>102.4</v>
      </c>
      <c r="G120" s="111" t="s">
        <v>36</v>
      </c>
      <c r="H120" s="16" t="s">
        <v>37</v>
      </c>
    </row>
    <row r="121" spans="1:255" x14ac:dyDescent="0.2">
      <c r="A121" s="175" t="s">
        <v>38</v>
      </c>
      <c r="B121" s="91">
        <v>215</v>
      </c>
      <c r="C121" s="92">
        <v>7.0000000000000007E-2</v>
      </c>
      <c r="D121" s="92">
        <v>0.02</v>
      </c>
      <c r="E121" s="92">
        <v>15</v>
      </c>
      <c r="F121" s="92">
        <v>60</v>
      </c>
      <c r="G121" s="91" t="s">
        <v>39</v>
      </c>
      <c r="H121" s="35" t="s">
        <v>40</v>
      </c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  <c r="II121" s="6"/>
      <c r="IJ121" s="6"/>
      <c r="IK121" s="6"/>
      <c r="IL121" s="6"/>
      <c r="IM121" s="6"/>
      <c r="IN121" s="6"/>
      <c r="IO121" s="6"/>
      <c r="IP121" s="6"/>
      <c r="IQ121" s="6"/>
      <c r="IR121" s="6"/>
      <c r="IS121" s="6"/>
      <c r="IT121" s="6"/>
      <c r="IU121" s="6"/>
    </row>
    <row r="122" spans="1:255" x14ac:dyDescent="0.25">
      <c r="A122" s="28" t="s">
        <v>27</v>
      </c>
      <c r="B122" s="2">
        <f>SUM(B120:B121)</f>
        <v>265</v>
      </c>
      <c r="C122" s="2">
        <f>SUM(C120:C121)</f>
        <v>3.57</v>
      </c>
      <c r="D122" s="2">
        <f>SUM(D120:D121)</f>
        <v>2.82</v>
      </c>
      <c r="E122" s="2">
        <f>SUM(E120:E121)</f>
        <v>30.1</v>
      </c>
      <c r="F122" s="2">
        <f>SUM(F120:F121)</f>
        <v>162.4</v>
      </c>
      <c r="G122" s="2"/>
      <c r="H122" s="2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  <c r="CQ122" s="55"/>
      <c r="CR122" s="55"/>
      <c r="CS122" s="55"/>
      <c r="CT122" s="55"/>
      <c r="CU122" s="55"/>
      <c r="CV122" s="55"/>
      <c r="CW122" s="55"/>
      <c r="CX122" s="55"/>
      <c r="CY122" s="55"/>
      <c r="CZ122" s="55"/>
      <c r="DA122" s="55"/>
      <c r="DB122" s="55"/>
      <c r="DC122" s="55"/>
      <c r="DD122" s="55"/>
      <c r="DE122" s="55"/>
      <c r="DF122" s="55"/>
      <c r="DG122" s="55"/>
      <c r="DH122" s="55"/>
      <c r="DI122" s="55"/>
      <c r="DJ122" s="55"/>
      <c r="DK122" s="55"/>
      <c r="DL122" s="55"/>
      <c r="DM122" s="55"/>
      <c r="DN122" s="55"/>
      <c r="DO122" s="55"/>
      <c r="DP122" s="55"/>
      <c r="DQ122" s="55"/>
      <c r="DR122" s="55"/>
      <c r="DS122" s="55"/>
      <c r="DT122" s="55"/>
      <c r="DU122" s="55"/>
      <c r="DV122" s="55"/>
      <c r="DW122" s="55"/>
      <c r="DX122" s="55"/>
      <c r="DY122" s="55"/>
      <c r="DZ122" s="55"/>
      <c r="EA122" s="55"/>
      <c r="EB122" s="55"/>
      <c r="EC122" s="55"/>
      <c r="ED122" s="55"/>
      <c r="EE122" s="55"/>
      <c r="EF122" s="55"/>
      <c r="EG122" s="55"/>
      <c r="EH122" s="55"/>
      <c r="EI122" s="55"/>
      <c r="EJ122" s="55"/>
      <c r="EK122" s="55"/>
      <c r="EL122" s="55"/>
      <c r="EM122" s="55"/>
      <c r="EN122" s="55"/>
      <c r="EO122" s="55"/>
      <c r="EP122" s="55"/>
      <c r="EQ122" s="55"/>
      <c r="ER122" s="55"/>
      <c r="ES122" s="55"/>
      <c r="ET122" s="55"/>
      <c r="EU122" s="55"/>
      <c r="EV122" s="55"/>
      <c r="EW122" s="55"/>
      <c r="EX122" s="55"/>
      <c r="EY122" s="55"/>
      <c r="EZ122" s="55"/>
      <c r="FA122" s="55"/>
      <c r="FB122" s="55"/>
      <c r="FC122" s="55"/>
      <c r="FD122" s="55"/>
      <c r="FE122" s="55"/>
      <c r="FF122" s="55"/>
      <c r="FG122" s="55"/>
      <c r="FH122" s="55"/>
      <c r="FI122" s="55"/>
      <c r="FJ122" s="55"/>
      <c r="FK122" s="55"/>
      <c r="FL122" s="55"/>
      <c r="FM122" s="55"/>
      <c r="FN122" s="55"/>
      <c r="FO122" s="55"/>
      <c r="FP122" s="55"/>
      <c r="FQ122" s="55"/>
      <c r="FR122" s="55"/>
      <c r="FS122" s="55"/>
      <c r="FT122" s="55"/>
      <c r="FU122" s="55"/>
      <c r="FV122" s="55"/>
      <c r="FW122" s="55"/>
      <c r="FX122" s="55"/>
      <c r="FY122" s="55"/>
      <c r="FZ122" s="55"/>
      <c r="GA122" s="55"/>
      <c r="GB122" s="55"/>
      <c r="GC122" s="55"/>
      <c r="GD122" s="55"/>
      <c r="GE122" s="55"/>
      <c r="GF122" s="55"/>
      <c r="GG122" s="55"/>
      <c r="GH122" s="55"/>
      <c r="GI122" s="55"/>
      <c r="GJ122" s="55"/>
      <c r="GK122" s="55"/>
      <c r="GL122" s="55"/>
      <c r="GM122" s="55"/>
      <c r="GN122" s="55"/>
      <c r="GO122" s="55"/>
      <c r="GP122" s="55"/>
      <c r="GQ122" s="55"/>
      <c r="GR122" s="55"/>
      <c r="GS122" s="55"/>
      <c r="GT122" s="55"/>
      <c r="GU122" s="55"/>
      <c r="GV122" s="55"/>
      <c r="GW122" s="55"/>
      <c r="GX122" s="55"/>
      <c r="GY122" s="55"/>
      <c r="GZ122" s="55"/>
      <c r="HA122" s="55"/>
      <c r="HB122" s="55"/>
      <c r="HC122" s="55"/>
      <c r="HD122" s="55"/>
      <c r="HE122" s="55"/>
      <c r="HF122" s="55"/>
      <c r="HG122" s="55"/>
      <c r="HH122" s="55"/>
      <c r="HI122" s="55"/>
      <c r="HJ122" s="55"/>
      <c r="HK122" s="55"/>
      <c r="HL122" s="55"/>
      <c r="HM122" s="55"/>
      <c r="HN122" s="55"/>
      <c r="HO122" s="55"/>
      <c r="HP122" s="55"/>
      <c r="HQ122" s="55"/>
      <c r="HR122" s="55"/>
      <c r="HS122" s="55"/>
      <c r="HT122" s="55"/>
      <c r="HU122" s="55"/>
      <c r="HV122" s="55"/>
      <c r="HW122" s="55"/>
      <c r="HX122" s="55"/>
      <c r="HY122" s="55"/>
      <c r="HZ122" s="55"/>
      <c r="IA122" s="55"/>
      <c r="IB122" s="55"/>
      <c r="IC122" s="55"/>
      <c r="ID122" s="55"/>
      <c r="IE122" s="55"/>
      <c r="IF122" s="55"/>
      <c r="IG122" s="55"/>
      <c r="IH122" s="55"/>
      <c r="II122" s="55"/>
      <c r="IJ122" s="55"/>
      <c r="IK122" s="55"/>
      <c r="IL122" s="55"/>
      <c r="IM122" s="55"/>
      <c r="IN122" s="55"/>
      <c r="IO122" s="55"/>
      <c r="IP122" s="55"/>
      <c r="IQ122" s="55"/>
      <c r="IR122" s="55"/>
      <c r="IS122" s="55"/>
      <c r="IT122" s="55"/>
      <c r="IU122" s="55"/>
    </row>
    <row r="123" spans="1:255" x14ac:dyDescent="0.25">
      <c r="A123" s="28" t="s">
        <v>125</v>
      </c>
      <c r="B123" s="2">
        <f>SUM(B118,B122)</f>
        <v>830</v>
      </c>
      <c r="C123" s="2">
        <f>SUM(C118,C122)</f>
        <v>25.770000000000003</v>
      </c>
      <c r="D123" s="2">
        <f>SUM(D118,D122)</f>
        <v>18.439999999999998</v>
      </c>
      <c r="E123" s="2">
        <f>SUM(E118,E122)</f>
        <v>94.03</v>
      </c>
      <c r="F123" s="2">
        <f>SUM(F118,F122)</f>
        <v>648.9</v>
      </c>
      <c r="G123" s="2"/>
      <c r="H123" s="2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  <c r="AS123" s="55"/>
      <c r="AT123" s="55"/>
      <c r="AU123" s="55"/>
      <c r="AV123" s="55"/>
      <c r="AW123" s="55"/>
      <c r="AX123" s="55"/>
      <c r="AY123" s="55"/>
      <c r="AZ123" s="55"/>
      <c r="BA123" s="55"/>
      <c r="BB123" s="55"/>
      <c r="BC123" s="55"/>
      <c r="BD123" s="55"/>
      <c r="BE123" s="55"/>
      <c r="BF123" s="55"/>
      <c r="BG123" s="55"/>
      <c r="BH123" s="55"/>
      <c r="BI123" s="55"/>
      <c r="BJ123" s="55"/>
      <c r="BK123" s="55"/>
      <c r="BL123" s="55"/>
      <c r="BM123" s="55"/>
      <c r="BN123" s="55"/>
      <c r="BO123" s="55"/>
      <c r="BP123" s="55"/>
      <c r="BQ123" s="55"/>
      <c r="BR123" s="55"/>
      <c r="BS123" s="55"/>
      <c r="BT123" s="55"/>
      <c r="BU123" s="55"/>
      <c r="BV123" s="55"/>
      <c r="BW123" s="55"/>
      <c r="BX123" s="55"/>
      <c r="BY123" s="55"/>
      <c r="BZ123" s="55"/>
      <c r="CA123" s="55"/>
      <c r="CB123" s="55"/>
      <c r="CC123" s="55"/>
      <c r="CD123" s="55"/>
      <c r="CE123" s="55"/>
      <c r="CF123" s="55"/>
      <c r="CG123" s="55"/>
      <c r="CH123" s="55"/>
      <c r="CI123" s="55"/>
      <c r="CJ123" s="55"/>
      <c r="CK123" s="55"/>
      <c r="CL123" s="55"/>
      <c r="CM123" s="55"/>
      <c r="CN123" s="55"/>
      <c r="CO123" s="55"/>
      <c r="CP123" s="55"/>
      <c r="CQ123" s="55"/>
      <c r="CR123" s="55"/>
      <c r="CS123" s="55"/>
      <c r="CT123" s="55"/>
      <c r="CU123" s="55"/>
      <c r="CV123" s="55"/>
      <c r="CW123" s="55"/>
      <c r="CX123" s="55"/>
      <c r="CY123" s="55"/>
      <c r="CZ123" s="55"/>
      <c r="DA123" s="55"/>
      <c r="DB123" s="55"/>
      <c r="DC123" s="55"/>
      <c r="DD123" s="55"/>
      <c r="DE123" s="55"/>
      <c r="DF123" s="55"/>
      <c r="DG123" s="55"/>
      <c r="DH123" s="55"/>
      <c r="DI123" s="55"/>
      <c r="DJ123" s="55"/>
      <c r="DK123" s="55"/>
      <c r="DL123" s="55"/>
      <c r="DM123" s="55"/>
      <c r="DN123" s="55"/>
      <c r="DO123" s="55"/>
      <c r="DP123" s="55"/>
      <c r="DQ123" s="55"/>
      <c r="DR123" s="55"/>
      <c r="DS123" s="55"/>
      <c r="DT123" s="55"/>
      <c r="DU123" s="55"/>
      <c r="DV123" s="55"/>
      <c r="DW123" s="55"/>
      <c r="DX123" s="55"/>
      <c r="DY123" s="55"/>
      <c r="DZ123" s="55"/>
      <c r="EA123" s="55"/>
      <c r="EB123" s="55"/>
      <c r="EC123" s="55"/>
      <c r="ED123" s="55"/>
      <c r="EE123" s="55"/>
      <c r="EF123" s="55"/>
      <c r="EG123" s="55"/>
      <c r="EH123" s="55"/>
      <c r="EI123" s="55"/>
      <c r="EJ123" s="55"/>
      <c r="EK123" s="55"/>
      <c r="EL123" s="55"/>
      <c r="EM123" s="55"/>
      <c r="EN123" s="55"/>
      <c r="EO123" s="55"/>
      <c r="EP123" s="55"/>
      <c r="EQ123" s="55"/>
      <c r="ER123" s="55"/>
      <c r="ES123" s="55"/>
      <c r="ET123" s="55"/>
      <c r="EU123" s="55"/>
      <c r="EV123" s="55"/>
      <c r="EW123" s="55"/>
      <c r="EX123" s="55"/>
      <c r="EY123" s="55"/>
      <c r="EZ123" s="55"/>
      <c r="FA123" s="55"/>
      <c r="FB123" s="55"/>
      <c r="FC123" s="55"/>
      <c r="FD123" s="55"/>
      <c r="FE123" s="55"/>
      <c r="FF123" s="55"/>
      <c r="FG123" s="55"/>
      <c r="FH123" s="55"/>
      <c r="FI123" s="55"/>
      <c r="FJ123" s="55"/>
      <c r="FK123" s="55"/>
      <c r="FL123" s="55"/>
      <c r="FM123" s="55"/>
      <c r="FN123" s="55"/>
      <c r="FO123" s="55"/>
      <c r="FP123" s="55"/>
      <c r="FQ123" s="55"/>
      <c r="FR123" s="55"/>
      <c r="FS123" s="55"/>
      <c r="FT123" s="55"/>
      <c r="FU123" s="55"/>
      <c r="FV123" s="55"/>
      <c r="FW123" s="55"/>
      <c r="FX123" s="55"/>
      <c r="FY123" s="55"/>
      <c r="FZ123" s="55"/>
      <c r="GA123" s="55"/>
      <c r="GB123" s="55"/>
      <c r="GC123" s="55"/>
      <c r="GD123" s="55"/>
      <c r="GE123" s="55"/>
      <c r="GF123" s="55"/>
      <c r="GG123" s="55"/>
      <c r="GH123" s="55"/>
      <c r="GI123" s="55"/>
      <c r="GJ123" s="55"/>
      <c r="GK123" s="55"/>
      <c r="GL123" s="55"/>
      <c r="GM123" s="55"/>
      <c r="GN123" s="55"/>
      <c r="GO123" s="55"/>
      <c r="GP123" s="55"/>
      <c r="GQ123" s="55"/>
      <c r="GR123" s="55"/>
      <c r="GS123" s="55"/>
      <c r="GT123" s="55"/>
      <c r="GU123" s="55"/>
      <c r="GV123" s="55"/>
      <c r="GW123" s="55"/>
      <c r="GX123" s="55"/>
      <c r="GY123" s="55"/>
      <c r="GZ123" s="55"/>
      <c r="HA123" s="55"/>
      <c r="HB123" s="55"/>
      <c r="HC123" s="55"/>
      <c r="HD123" s="55"/>
      <c r="HE123" s="55"/>
      <c r="HF123" s="55"/>
      <c r="HG123" s="55"/>
      <c r="HH123" s="55"/>
      <c r="HI123" s="55"/>
      <c r="HJ123" s="55"/>
      <c r="HK123" s="55"/>
      <c r="HL123" s="55"/>
      <c r="HM123" s="55"/>
      <c r="HN123" s="55"/>
      <c r="HO123" s="55"/>
      <c r="HP123" s="55"/>
      <c r="HQ123" s="55"/>
      <c r="HR123" s="55"/>
      <c r="HS123" s="55"/>
      <c r="HT123" s="55"/>
      <c r="HU123" s="55"/>
      <c r="HV123" s="55"/>
      <c r="HW123" s="55"/>
      <c r="HX123" s="55"/>
      <c r="HY123" s="55"/>
      <c r="HZ123" s="55"/>
      <c r="IA123" s="55"/>
      <c r="IB123" s="55"/>
      <c r="IC123" s="55"/>
      <c r="ID123" s="55"/>
      <c r="IE123" s="55"/>
      <c r="IF123" s="55"/>
      <c r="IG123" s="55"/>
      <c r="IH123" s="55"/>
      <c r="II123" s="55"/>
      <c r="IJ123" s="55"/>
      <c r="IK123" s="55"/>
      <c r="IL123" s="55"/>
      <c r="IM123" s="55"/>
      <c r="IN123" s="55"/>
      <c r="IO123" s="55"/>
      <c r="IP123" s="55"/>
      <c r="IQ123" s="55"/>
      <c r="IR123" s="55"/>
      <c r="IS123" s="55"/>
      <c r="IT123" s="55"/>
      <c r="IU123" s="55"/>
    </row>
    <row r="124" spans="1:255" s="178" customFormat="1" ht="12.75" x14ac:dyDescent="0.25">
      <c r="A124" s="122" t="s">
        <v>53</v>
      </c>
      <c r="B124" s="123"/>
      <c r="C124" s="123"/>
      <c r="D124" s="123"/>
      <c r="E124" s="123"/>
      <c r="F124" s="123"/>
      <c r="G124" s="123"/>
      <c r="H124" s="124"/>
    </row>
    <row r="125" spans="1:255" ht="13.5" customHeight="1" x14ac:dyDescent="0.2">
      <c r="A125" s="2" t="s">
        <v>3</v>
      </c>
      <c r="B125" s="2" t="s">
        <v>4</v>
      </c>
      <c r="C125" s="3" t="s">
        <v>5</v>
      </c>
      <c r="D125" s="3" t="s">
        <v>6</v>
      </c>
      <c r="E125" s="3" t="s">
        <v>7</v>
      </c>
      <c r="F125" s="4" t="s">
        <v>8</v>
      </c>
      <c r="G125" s="72" t="s">
        <v>9</v>
      </c>
      <c r="H125" s="3" t="s">
        <v>10</v>
      </c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  <c r="II125" s="6"/>
      <c r="IJ125" s="6"/>
      <c r="IK125" s="6"/>
      <c r="IL125" s="6"/>
      <c r="IM125" s="6"/>
      <c r="IN125" s="6"/>
      <c r="IO125" s="6"/>
      <c r="IP125" s="6"/>
      <c r="IQ125" s="6"/>
      <c r="IR125" s="6"/>
      <c r="IS125" s="6"/>
      <c r="IT125" s="6"/>
      <c r="IU125" s="6"/>
    </row>
    <row r="126" spans="1:255" x14ac:dyDescent="0.25">
      <c r="A126" s="112" t="s">
        <v>280</v>
      </c>
      <c r="B126" s="113"/>
      <c r="C126" s="114"/>
      <c r="D126" s="114"/>
      <c r="E126" s="114"/>
      <c r="F126" s="114"/>
      <c r="G126" s="113"/>
      <c r="H126" s="115"/>
    </row>
    <row r="127" spans="1:255" ht="24" x14ac:dyDescent="0.2">
      <c r="A127" s="31" t="s">
        <v>29</v>
      </c>
      <c r="B127" s="33">
        <v>70</v>
      </c>
      <c r="C127" s="9">
        <v>2.99</v>
      </c>
      <c r="D127" s="9">
        <v>10</v>
      </c>
      <c r="E127" s="9">
        <v>2.15</v>
      </c>
      <c r="F127" s="9">
        <v>110.46</v>
      </c>
      <c r="G127" s="34" t="s">
        <v>30</v>
      </c>
      <c r="H127" s="35" t="s">
        <v>31</v>
      </c>
    </row>
    <row r="128" spans="1:255" x14ac:dyDescent="0.2">
      <c r="A128" s="179" t="s">
        <v>100</v>
      </c>
      <c r="B128" s="76">
        <v>100</v>
      </c>
      <c r="C128" s="14">
        <v>14.1</v>
      </c>
      <c r="D128" s="14">
        <v>15.3</v>
      </c>
      <c r="E128" s="14">
        <v>3.2</v>
      </c>
      <c r="F128" s="14">
        <v>205.9</v>
      </c>
      <c r="G128" s="66" t="s">
        <v>101</v>
      </c>
      <c r="H128" s="45" t="s">
        <v>102</v>
      </c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  <c r="IU128" s="17"/>
    </row>
    <row r="129" spans="1:255" x14ac:dyDescent="0.25">
      <c r="A129" s="7" t="s">
        <v>60</v>
      </c>
      <c r="B129" s="92">
        <v>180</v>
      </c>
      <c r="C129" s="92">
        <v>10.32</v>
      </c>
      <c r="D129" s="92">
        <v>7.31</v>
      </c>
      <c r="E129" s="92">
        <v>46.37</v>
      </c>
      <c r="F129" s="92">
        <v>292.5</v>
      </c>
      <c r="G129" s="92" t="s">
        <v>61</v>
      </c>
      <c r="H129" s="101" t="s">
        <v>62</v>
      </c>
    </row>
    <row r="130" spans="1:255" x14ac:dyDescent="0.2">
      <c r="A130" s="175" t="s">
        <v>38</v>
      </c>
      <c r="B130" s="91">
        <v>215</v>
      </c>
      <c r="C130" s="92">
        <v>7.0000000000000007E-2</v>
      </c>
      <c r="D130" s="92">
        <v>0.02</v>
      </c>
      <c r="E130" s="92">
        <v>15</v>
      </c>
      <c r="F130" s="92">
        <v>60</v>
      </c>
      <c r="G130" s="91" t="s">
        <v>39</v>
      </c>
      <c r="H130" s="35" t="s">
        <v>40</v>
      </c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  <c r="II130" s="6"/>
      <c r="IJ130" s="6"/>
      <c r="IK130" s="6"/>
      <c r="IL130" s="6"/>
      <c r="IM130" s="6"/>
      <c r="IN130" s="6"/>
      <c r="IO130" s="6"/>
      <c r="IP130" s="6"/>
      <c r="IQ130" s="6"/>
      <c r="IR130" s="6"/>
      <c r="IS130" s="6"/>
      <c r="IT130" s="6"/>
      <c r="IU130" s="6"/>
    </row>
    <row r="131" spans="1:255" x14ac:dyDescent="0.25">
      <c r="A131" s="25" t="s">
        <v>41</v>
      </c>
      <c r="B131" s="93">
        <v>20</v>
      </c>
      <c r="C131" s="94">
        <v>1.3</v>
      </c>
      <c r="D131" s="94">
        <v>0.2</v>
      </c>
      <c r="E131" s="94">
        <v>8.6</v>
      </c>
      <c r="F131" s="94">
        <v>43</v>
      </c>
      <c r="G131" s="71" t="s">
        <v>25</v>
      </c>
      <c r="H131" s="18" t="s">
        <v>42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  <c r="AO131" s="88"/>
      <c r="AP131" s="88"/>
      <c r="AQ131" s="88"/>
      <c r="AR131" s="88"/>
      <c r="AS131" s="88"/>
      <c r="AT131" s="88"/>
      <c r="AU131" s="88"/>
      <c r="AV131" s="88"/>
      <c r="AW131" s="88"/>
      <c r="AX131" s="88"/>
      <c r="AY131" s="88"/>
      <c r="AZ131" s="88"/>
      <c r="BA131" s="88"/>
      <c r="BB131" s="88"/>
      <c r="BC131" s="88"/>
      <c r="BD131" s="88"/>
      <c r="BE131" s="88"/>
      <c r="BF131" s="88"/>
      <c r="BG131" s="88"/>
      <c r="BH131" s="88"/>
      <c r="BI131" s="88"/>
      <c r="BJ131" s="88"/>
      <c r="BK131" s="88"/>
      <c r="BL131" s="88"/>
      <c r="BM131" s="88"/>
      <c r="BN131" s="88"/>
      <c r="BO131" s="88"/>
      <c r="BP131" s="88"/>
      <c r="BQ131" s="88"/>
      <c r="BR131" s="88"/>
      <c r="BS131" s="88"/>
      <c r="BT131" s="88"/>
      <c r="BU131" s="88"/>
      <c r="BV131" s="88"/>
      <c r="BW131" s="88"/>
      <c r="BX131" s="88"/>
      <c r="BY131" s="88"/>
      <c r="BZ131" s="88"/>
      <c r="CA131" s="88"/>
      <c r="CB131" s="88"/>
      <c r="CC131" s="88"/>
      <c r="CD131" s="88"/>
      <c r="CE131" s="88"/>
      <c r="CF131" s="88"/>
      <c r="CG131" s="88"/>
      <c r="CH131" s="88"/>
      <c r="CI131" s="88"/>
      <c r="CJ131" s="88"/>
      <c r="CK131" s="88"/>
      <c r="CL131" s="88"/>
      <c r="CM131" s="88"/>
      <c r="CN131" s="88"/>
      <c r="CO131" s="88"/>
      <c r="CP131" s="88"/>
      <c r="CQ131" s="88"/>
      <c r="CR131" s="88"/>
      <c r="CS131" s="88"/>
      <c r="CT131" s="88"/>
      <c r="CU131" s="88"/>
      <c r="CV131" s="88"/>
      <c r="CW131" s="88"/>
      <c r="CX131" s="88"/>
      <c r="CY131" s="88"/>
      <c r="CZ131" s="88"/>
      <c r="DA131" s="88"/>
      <c r="DB131" s="88"/>
      <c r="DC131" s="88"/>
      <c r="DD131" s="88"/>
      <c r="DE131" s="88"/>
      <c r="DF131" s="88"/>
      <c r="DG131" s="88"/>
      <c r="DH131" s="88"/>
      <c r="DI131" s="88"/>
      <c r="DJ131" s="88"/>
      <c r="DK131" s="88"/>
      <c r="DL131" s="88"/>
      <c r="DM131" s="88"/>
      <c r="DN131" s="88"/>
      <c r="DO131" s="88"/>
      <c r="DP131" s="88"/>
      <c r="DQ131" s="88"/>
      <c r="DR131" s="88"/>
      <c r="DS131" s="88"/>
      <c r="DT131" s="88"/>
      <c r="DU131" s="88"/>
      <c r="DV131" s="88"/>
      <c r="DW131" s="88"/>
      <c r="DX131" s="88"/>
      <c r="DY131" s="88"/>
      <c r="DZ131" s="88"/>
      <c r="EA131" s="88"/>
      <c r="EB131" s="88"/>
      <c r="EC131" s="88"/>
      <c r="ED131" s="88"/>
      <c r="EE131" s="88"/>
      <c r="EF131" s="88"/>
      <c r="EG131" s="88"/>
      <c r="EH131" s="88"/>
      <c r="EI131" s="88"/>
      <c r="EJ131" s="88"/>
      <c r="EK131" s="88"/>
      <c r="EL131" s="88"/>
      <c r="EM131" s="88"/>
      <c r="EN131" s="88"/>
      <c r="EO131" s="88"/>
      <c r="EP131" s="88"/>
      <c r="EQ131" s="88"/>
      <c r="ER131" s="88"/>
      <c r="ES131" s="88"/>
      <c r="ET131" s="88"/>
      <c r="EU131" s="88"/>
      <c r="EV131" s="88"/>
      <c r="EW131" s="88"/>
      <c r="EX131" s="88"/>
      <c r="EY131" s="88"/>
      <c r="EZ131" s="88"/>
      <c r="FA131" s="88"/>
      <c r="FB131" s="88"/>
      <c r="FC131" s="88"/>
      <c r="FD131" s="88"/>
      <c r="FE131" s="88"/>
      <c r="FF131" s="88"/>
      <c r="FG131" s="88"/>
      <c r="FH131" s="88"/>
      <c r="FI131" s="88"/>
      <c r="FJ131" s="88"/>
      <c r="FK131" s="88"/>
      <c r="FL131" s="88"/>
      <c r="FM131" s="88"/>
      <c r="FN131" s="88"/>
      <c r="FO131" s="88"/>
      <c r="FP131" s="88"/>
      <c r="FQ131" s="88"/>
      <c r="FR131" s="88"/>
      <c r="FS131" s="88"/>
      <c r="FT131" s="88"/>
      <c r="FU131" s="88"/>
      <c r="FV131" s="88"/>
      <c r="FW131" s="88"/>
      <c r="FX131" s="88"/>
      <c r="FY131" s="88"/>
      <c r="FZ131" s="88"/>
      <c r="GA131" s="88"/>
      <c r="GB131" s="88"/>
      <c r="GC131" s="88"/>
      <c r="GD131" s="88"/>
      <c r="GE131" s="88"/>
      <c r="GF131" s="88"/>
      <c r="GG131" s="88"/>
      <c r="GH131" s="88"/>
      <c r="GI131" s="88"/>
      <c r="GJ131" s="88"/>
      <c r="GK131" s="88"/>
      <c r="GL131" s="88"/>
      <c r="GM131" s="88"/>
      <c r="GN131" s="88"/>
      <c r="GO131" s="88"/>
      <c r="GP131" s="88"/>
      <c r="GQ131" s="88"/>
      <c r="GR131" s="88"/>
      <c r="GS131" s="88"/>
      <c r="GT131" s="88"/>
      <c r="GU131" s="88"/>
      <c r="GV131" s="88"/>
      <c r="GW131" s="88"/>
      <c r="GX131" s="88"/>
      <c r="GY131" s="88"/>
      <c r="GZ131" s="88"/>
      <c r="HA131" s="88"/>
      <c r="HB131" s="88"/>
      <c r="HC131" s="88"/>
      <c r="HD131" s="88"/>
      <c r="HE131" s="88"/>
      <c r="HF131" s="88"/>
      <c r="HG131" s="88"/>
      <c r="HH131" s="88"/>
      <c r="HI131" s="88"/>
      <c r="HJ131" s="88"/>
      <c r="HK131" s="88"/>
      <c r="HL131" s="88"/>
      <c r="HM131" s="88"/>
      <c r="HN131" s="88"/>
      <c r="HO131" s="88"/>
      <c r="HP131" s="88"/>
      <c r="HQ131" s="88"/>
      <c r="HR131" s="88"/>
      <c r="HS131" s="88"/>
      <c r="HT131" s="88"/>
      <c r="HU131" s="88"/>
      <c r="HV131" s="88"/>
      <c r="HW131" s="88"/>
      <c r="HX131" s="88"/>
      <c r="HY131" s="88"/>
      <c r="HZ131" s="88"/>
      <c r="IA131" s="88"/>
      <c r="IB131" s="88"/>
      <c r="IC131" s="88"/>
      <c r="ID131" s="88"/>
      <c r="IE131" s="88"/>
      <c r="IF131" s="88"/>
      <c r="IG131" s="88"/>
      <c r="IH131" s="88"/>
      <c r="II131" s="88"/>
      <c r="IJ131" s="88"/>
      <c r="IK131" s="88"/>
      <c r="IL131" s="88"/>
      <c r="IM131" s="88"/>
      <c r="IN131" s="88"/>
      <c r="IO131" s="88"/>
      <c r="IP131" s="88"/>
      <c r="IQ131" s="88"/>
      <c r="IR131" s="88"/>
      <c r="IS131" s="88"/>
      <c r="IT131" s="88"/>
      <c r="IU131" s="88"/>
    </row>
    <row r="132" spans="1:255" x14ac:dyDescent="0.25">
      <c r="A132" s="28" t="s">
        <v>27</v>
      </c>
      <c r="B132" s="2">
        <f>SUM(B127:B131)</f>
        <v>585</v>
      </c>
      <c r="C132" s="72">
        <f>SUM(C127:C131)</f>
        <v>28.78</v>
      </c>
      <c r="D132" s="72">
        <f>SUM(D127:D131)</f>
        <v>32.830000000000005</v>
      </c>
      <c r="E132" s="72">
        <f>SUM(E127:E131)</f>
        <v>75.319999999999993</v>
      </c>
      <c r="F132" s="72">
        <f>SUM(F127:F131)</f>
        <v>711.86</v>
      </c>
      <c r="G132" s="72"/>
      <c r="H132" s="72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  <c r="AS132" s="55"/>
      <c r="AT132" s="55"/>
      <c r="AU132" s="55"/>
      <c r="AV132" s="55"/>
      <c r="AW132" s="55"/>
      <c r="AX132" s="55"/>
      <c r="AY132" s="55"/>
      <c r="AZ132" s="55"/>
      <c r="BA132" s="55"/>
      <c r="BB132" s="55"/>
      <c r="BC132" s="55"/>
      <c r="BD132" s="55"/>
      <c r="BE132" s="55"/>
      <c r="BF132" s="55"/>
      <c r="BG132" s="55"/>
      <c r="BH132" s="55"/>
      <c r="BI132" s="55"/>
      <c r="BJ132" s="55"/>
      <c r="BK132" s="55"/>
      <c r="BL132" s="55"/>
      <c r="BM132" s="55"/>
      <c r="BN132" s="55"/>
      <c r="BO132" s="55"/>
      <c r="BP132" s="55"/>
      <c r="BQ132" s="55"/>
      <c r="BR132" s="55"/>
      <c r="BS132" s="55"/>
      <c r="BT132" s="55"/>
      <c r="BU132" s="55"/>
      <c r="BV132" s="55"/>
      <c r="BW132" s="55"/>
      <c r="BX132" s="55"/>
      <c r="BY132" s="55"/>
      <c r="BZ132" s="55"/>
      <c r="CA132" s="55"/>
      <c r="CB132" s="55"/>
      <c r="CC132" s="55"/>
      <c r="CD132" s="55"/>
      <c r="CE132" s="55"/>
      <c r="CF132" s="55"/>
      <c r="CG132" s="55"/>
      <c r="CH132" s="55"/>
      <c r="CI132" s="55"/>
      <c r="CJ132" s="55"/>
      <c r="CK132" s="55"/>
      <c r="CL132" s="55"/>
      <c r="CM132" s="55"/>
      <c r="CN132" s="55"/>
      <c r="CO132" s="55"/>
      <c r="CP132" s="55"/>
      <c r="CQ132" s="55"/>
      <c r="CR132" s="55"/>
      <c r="CS132" s="55"/>
      <c r="CT132" s="55"/>
      <c r="CU132" s="55"/>
      <c r="CV132" s="55"/>
      <c r="CW132" s="55"/>
      <c r="CX132" s="55"/>
      <c r="CY132" s="55"/>
      <c r="CZ132" s="55"/>
      <c r="DA132" s="55"/>
      <c r="DB132" s="55"/>
      <c r="DC132" s="55"/>
      <c r="DD132" s="55"/>
      <c r="DE132" s="55"/>
      <c r="DF132" s="55"/>
      <c r="DG132" s="55"/>
      <c r="DH132" s="55"/>
      <c r="DI132" s="55"/>
      <c r="DJ132" s="55"/>
      <c r="DK132" s="55"/>
      <c r="DL132" s="55"/>
      <c r="DM132" s="55"/>
      <c r="DN132" s="55"/>
      <c r="DO132" s="55"/>
      <c r="DP132" s="55"/>
      <c r="DQ132" s="55"/>
      <c r="DR132" s="55"/>
      <c r="DS132" s="55"/>
      <c r="DT132" s="55"/>
      <c r="DU132" s="55"/>
      <c r="DV132" s="55"/>
      <c r="DW132" s="55"/>
      <c r="DX132" s="55"/>
      <c r="DY132" s="55"/>
      <c r="DZ132" s="55"/>
      <c r="EA132" s="55"/>
      <c r="EB132" s="55"/>
      <c r="EC132" s="55"/>
      <c r="ED132" s="55"/>
      <c r="EE132" s="55"/>
      <c r="EF132" s="55"/>
      <c r="EG132" s="55"/>
      <c r="EH132" s="55"/>
      <c r="EI132" s="55"/>
      <c r="EJ132" s="55"/>
      <c r="EK132" s="55"/>
      <c r="EL132" s="55"/>
      <c r="EM132" s="55"/>
      <c r="EN132" s="55"/>
      <c r="EO132" s="55"/>
      <c r="EP132" s="55"/>
      <c r="EQ132" s="55"/>
      <c r="ER132" s="55"/>
      <c r="ES132" s="55"/>
      <c r="ET132" s="55"/>
      <c r="EU132" s="55"/>
      <c r="EV132" s="55"/>
      <c r="EW132" s="55"/>
      <c r="EX132" s="55"/>
      <c r="EY132" s="55"/>
      <c r="EZ132" s="55"/>
      <c r="FA132" s="55"/>
      <c r="FB132" s="55"/>
      <c r="FC132" s="55"/>
      <c r="FD132" s="55"/>
      <c r="FE132" s="55"/>
      <c r="FF132" s="55"/>
      <c r="FG132" s="55"/>
      <c r="FH132" s="55"/>
      <c r="FI132" s="55"/>
      <c r="FJ132" s="55"/>
      <c r="FK132" s="55"/>
      <c r="FL132" s="55"/>
      <c r="FM132" s="55"/>
      <c r="FN132" s="55"/>
      <c r="FO132" s="55"/>
      <c r="FP132" s="55"/>
      <c r="FQ132" s="55"/>
      <c r="FR132" s="55"/>
      <c r="FS132" s="55"/>
      <c r="FT132" s="55"/>
      <c r="FU132" s="55"/>
      <c r="FV132" s="55"/>
      <c r="FW132" s="55"/>
      <c r="FX132" s="55"/>
      <c r="FY132" s="55"/>
      <c r="FZ132" s="55"/>
      <c r="GA132" s="55"/>
      <c r="GB132" s="55"/>
      <c r="GC132" s="55"/>
      <c r="GD132" s="55"/>
      <c r="GE132" s="55"/>
      <c r="GF132" s="55"/>
      <c r="GG132" s="55"/>
      <c r="GH132" s="55"/>
      <c r="GI132" s="55"/>
      <c r="GJ132" s="55"/>
      <c r="GK132" s="55"/>
      <c r="GL132" s="55"/>
      <c r="GM132" s="55"/>
      <c r="GN132" s="55"/>
      <c r="GO132" s="55"/>
      <c r="GP132" s="55"/>
      <c r="GQ132" s="55"/>
      <c r="GR132" s="55"/>
      <c r="GS132" s="55"/>
      <c r="GT132" s="55"/>
      <c r="GU132" s="55"/>
      <c r="GV132" s="55"/>
      <c r="GW132" s="55"/>
      <c r="GX132" s="55"/>
      <c r="GY132" s="55"/>
      <c r="GZ132" s="55"/>
      <c r="HA132" s="55"/>
      <c r="HB132" s="55"/>
      <c r="HC132" s="55"/>
      <c r="HD132" s="55"/>
      <c r="HE132" s="55"/>
      <c r="HF132" s="55"/>
      <c r="HG132" s="55"/>
      <c r="HH132" s="55"/>
      <c r="HI132" s="55"/>
      <c r="HJ132" s="55"/>
      <c r="HK132" s="55"/>
      <c r="HL132" s="55"/>
      <c r="HM132" s="55"/>
      <c r="HN132" s="55"/>
      <c r="HO132" s="55"/>
      <c r="HP132" s="55"/>
      <c r="HQ132" s="55"/>
      <c r="HR132" s="55"/>
      <c r="HS132" s="55"/>
      <c r="HT132" s="55"/>
      <c r="HU132" s="55"/>
      <c r="HV132" s="55"/>
      <c r="HW132" s="55"/>
      <c r="HX132" s="55"/>
      <c r="HY132" s="55"/>
      <c r="HZ132" s="55"/>
      <c r="IA132" s="55"/>
      <c r="IB132" s="55"/>
      <c r="IC132" s="55"/>
      <c r="ID132" s="55"/>
      <c r="IE132" s="55"/>
      <c r="IF132" s="55"/>
      <c r="IG132" s="55"/>
      <c r="IH132" s="55"/>
      <c r="II132" s="55"/>
      <c r="IJ132" s="55"/>
      <c r="IK132" s="55"/>
      <c r="IL132" s="55"/>
      <c r="IM132" s="55"/>
      <c r="IN132" s="55"/>
      <c r="IO132" s="55"/>
      <c r="IP132" s="55"/>
      <c r="IQ132" s="55"/>
      <c r="IR132" s="55"/>
      <c r="IS132" s="55"/>
      <c r="IT132" s="55"/>
      <c r="IU132" s="55"/>
    </row>
    <row r="133" spans="1:255" x14ac:dyDescent="0.25">
      <c r="A133" s="120" t="s">
        <v>282</v>
      </c>
      <c r="B133" s="120"/>
      <c r="C133" s="120"/>
      <c r="D133" s="120"/>
      <c r="E133" s="120"/>
      <c r="F133" s="120"/>
      <c r="G133" s="120"/>
      <c r="H133" s="120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  <c r="AS133" s="55"/>
      <c r="AT133" s="55"/>
      <c r="AU133" s="55"/>
      <c r="AV133" s="55"/>
      <c r="AW133" s="55"/>
      <c r="AX133" s="55"/>
      <c r="AY133" s="55"/>
      <c r="AZ133" s="55"/>
      <c r="BA133" s="55"/>
      <c r="BB133" s="55"/>
      <c r="BC133" s="55"/>
      <c r="BD133" s="55"/>
      <c r="BE133" s="55"/>
      <c r="BF133" s="55"/>
      <c r="BG133" s="55"/>
      <c r="BH133" s="55"/>
      <c r="BI133" s="55"/>
      <c r="BJ133" s="55"/>
      <c r="BK133" s="55"/>
      <c r="BL133" s="55"/>
      <c r="BM133" s="55"/>
      <c r="BN133" s="55"/>
      <c r="BO133" s="55"/>
      <c r="BP133" s="55"/>
      <c r="BQ133" s="55"/>
      <c r="BR133" s="55"/>
      <c r="BS133" s="55"/>
      <c r="BT133" s="55"/>
      <c r="BU133" s="55"/>
      <c r="BV133" s="55"/>
      <c r="BW133" s="55"/>
      <c r="BX133" s="55"/>
      <c r="BY133" s="55"/>
      <c r="BZ133" s="55"/>
      <c r="CA133" s="55"/>
      <c r="CB133" s="55"/>
      <c r="CC133" s="55"/>
      <c r="CD133" s="55"/>
      <c r="CE133" s="55"/>
      <c r="CF133" s="55"/>
      <c r="CG133" s="55"/>
      <c r="CH133" s="55"/>
      <c r="CI133" s="55"/>
      <c r="CJ133" s="55"/>
      <c r="CK133" s="55"/>
      <c r="CL133" s="55"/>
      <c r="CM133" s="55"/>
      <c r="CN133" s="55"/>
      <c r="CO133" s="55"/>
      <c r="CP133" s="55"/>
      <c r="CQ133" s="55"/>
      <c r="CR133" s="55"/>
      <c r="CS133" s="55"/>
      <c r="CT133" s="55"/>
      <c r="CU133" s="55"/>
      <c r="CV133" s="55"/>
      <c r="CW133" s="55"/>
      <c r="CX133" s="55"/>
      <c r="CY133" s="55"/>
      <c r="CZ133" s="55"/>
      <c r="DA133" s="55"/>
      <c r="DB133" s="55"/>
      <c r="DC133" s="55"/>
      <c r="DD133" s="55"/>
      <c r="DE133" s="55"/>
      <c r="DF133" s="55"/>
      <c r="DG133" s="55"/>
      <c r="DH133" s="55"/>
      <c r="DI133" s="55"/>
      <c r="DJ133" s="55"/>
      <c r="DK133" s="55"/>
      <c r="DL133" s="55"/>
      <c r="DM133" s="55"/>
      <c r="DN133" s="55"/>
      <c r="DO133" s="55"/>
      <c r="DP133" s="55"/>
      <c r="DQ133" s="55"/>
      <c r="DR133" s="55"/>
      <c r="DS133" s="55"/>
      <c r="DT133" s="55"/>
      <c r="DU133" s="55"/>
      <c r="DV133" s="55"/>
      <c r="DW133" s="55"/>
      <c r="DX133" s="55"/>
      <c r="DY133" s="55"/>
      <c r="DZ133" s="55"/>
      <c r="EA133" s="55"/>
      <c r="EB133" s="55"/>
      <c r="EC133" s="55"/>
      <c r="ED133" s="55"/>
      <c r="EE133" s="55"/>
      <c r="EF133" s="55"/>
      <c r="EG133" s="55"/>
      <c r="EH133" s="55"/>
      <c r="EI133" s="55"/>
      <c r="EJ133" s="55"/>
      <c r="EK133" s="55"/>
      <c r="EL133" s="55"/>
      <c r="EM133" s="55"/>
      <c r="EN133" s="55"/>
      <c r="EO133" s="55"/>
      <c r="EP133" s="55"/>
      <c r="EQ133" s="55"/>
      <c r="ER133" s="55"/>
      <c r="ES133" s="55"/>
      <c r="ET133" s="55"/>
      <c r="EU133" s="55"/>
      <c r="EV133" s="55"/>
      <c r="EW133" s="55"/>
      <c r="EX133" s="55"/>
      <c r="EY133" s="55"/>
      <c r="EZ133" s="55"/>
      <c r="FA133" s="55"/>
      <c r="FB133" s="55"/>
      <c r="FC133" s="55"/>
      <c r="FD133" s="55"/>
      <c r="FE133" s="55"/>
      <c r="FF133" s="55"/>
      <c r="FG133" s="55"/>
      <c r="FH133" s="55"/>
      <c r="FI133" s="55"/>
      <c r="FJ133" s="55"/>
      <c r="FK133" s="55"/>
      <c r="FL133" s="55"/>
      <c r="FM133" s="55"/>
      <c r="FN133" s="55"/>
      <c r="FO133" s="55"/>
      <c r="FP133" s="55"/>
      <c r="FQ133" s="55"/>
      <c r="FR133" s="55"/>
      <c r="FS133" s="55"/>
      <c r="FT133" s="55"/>
      <c r="FU133" s="55"/>
      <c r="FV133" s="55"/>
      <c r="FW133" s="55"/>
      <c r="FX133" s="55"/>
      <c r="FY133" s="55"/>
      <c r="FZ133" s="55"/>
      <c r="GA133" s="55"/>
      <c r="GB133" s="55"/>
      <c r="GC133" s="55"/>
      <c r="GD133" s="55"/>
      <c r="GE133" s="55"/>
      <c r="GF133" s="55"/>
      <c r="GG133" s="55"/>
      <c r="GH133" s="55"/>
      <c r="GI133" s="55"/>
      <c r="GJ133" s="55"/>
      <c r="GK133" s="55"/>
      <c r="GL133" s="55"/>
      <c r="GM133" s="55"/>
      <c r="GN133" s="55"/>
      <c r="GO133" s="55"/>
      <c r="GP133" s="55"/>
      <c r="GQ133" s="55"/>
      <c r="GR133" s="55"/>
      <c r="GS133" s="55"/>
      <c r="GT133" s="55"/>
      <c r="GU133" s="55"/>
      <c r="GV133" s="55"/>
      <c r="GW133" s="55"/>
      <c r="GX133" s="55"/>
      <c r="GY133" s="55"/>
      <c r="GZ133" s="55"/>
      <c r="HA133" s="55"/>
      <c r="HB133" s="55"/>
      <c r="HC133" s="55"/>
      <c r="HD133" s="55"/>
      <c r="HE133" s="55"/>
      <c r="HF133" s="55"/>
      <c r="HG133" s="55"/>
      <c r="HH133" s="55"/>
      <c r="HI133" s="55"/>
      <c r="HJ133" s="55"/>
      <c r="HK133" s="55"/>
      <c r="HL133" s="55"/>
      <c r="HM133" s="55"/>
      <c r="HN133" s="55"/>
      <c r="HO133" s="55"/>
      <c r="HP133" s="55"/>
      <c r="HQ133" s="55"/>
      <c r="HR133" s="55"/>
      <c r="HS133" s="55"/>
      <c r="HT133" s="55"/>
      <c r="HU133" s="55"/>
      <c r="HV133" s="55"/>
      <c r="HW133" s="55"/>
      <c r="HX133" s="55"/>
      <c r="HY133" s="55"/>
      <c r="HZ133" s="55"/>
      <c r="IA133" s="55"/>
      <c r="IB133" s="55"/>
      <c r="IC133" s="55"/>
      <c r="ID133" s="55"/>
      <c r="IE133" s="55"/>
      <c r="IF133" s="55"/>
      <c r="IG133" s="55"/>
      <c r="IH133" s="55"/>
      <c r="II133" s="55"/>
      <c r="IJ133" s="55"/>
      <c r="IK133" s="55"/>
      <c r="IL133" s="55"/>
      <c r="IM133" s="55"/>
      <c r="IN133" s="55"/>
      <c r="IO133" s="55"/>
      <c r="IP133" s="55"/>
      <c r="IQ133" s="55"/>
      <c r="IR133" s="55"/>
      <c r="IS133" s="55"/>
      <c r="IT133" s="55"/>
      <c r="IU133" s="55"/>
    </row>
    <row r="134" spans="1:255" x14ac:dyDescent="0.2">
      <c r="A134" s="7" t="s">
        <v>142</v>
      </c>
      <c r="B134" s="106">
        <v>50</v>
      </c>
      <c r="C134" s="41">
        <v>3.72</v>
      </c>
      <c r="D134" s="41">
        <v>4.03</v>
      </c>
      <c r="E134" s="41">
        <v>29.98</v>
      </c>
      <c r="F134" s="41">
        <v>173.55</v>
      </c>
      <c r="G134" s="91" t="s">
        <v>143</v>
      </c>
      <c r="H134" s="35" t="s">
        <v>144</v>
      </c>
    </row>
    <row r="135" spans="1:255" x14ac:dyDescent="0.2">
      <c r="A135" s="175" t="s">
        <v>38</v>
      </c>
      <c r="B135" s="91">
        <v>215</v>
      </c>
      <c r="C135" s="92">
        <v>7.0000000000000007E-2</v>
      </c>
      <c r="D135" s="92">
        <v>0.02</v>
      </c>
      <c r="E135" s="92">
        <v>15</v>
      </c>
      <c r="F135" s="92">
        <v>60</v>
      </c>
      <c r="G135" s="91" t="s">
        <v>39</v>
      </c>
      <c r="H135" s="35" t="s">
        <v>40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  <c r="II135" s="6"/>
      <c r="IJ135" s="6"/>
      <c r="IK135" s="6"/>
      <c r="IL135" s="6"/>
      <c r="IM135" s="6"/>
      <c r="IN135" s="6"/>
      <c r="IO135" s="6"/>
      <c r="IP135" s="6"/>
      <c r="IQ135" s="6"/>
      <c r="IR135" s="6"/>
      <c r="IS135" s="6"/>
      <c r="IT135" s="6"/>
      <c r="IU135" s="6"/>
    </row>
    <row r="136" spans="1:255" x14ac:dyDescent="0.25">
      <c r="A136" s="28" t="s">
        <v>27</v>
      </c>
      <c r="B136" s="2">
        <f>SUM(B134:B135)</f>
        <v>265</v>
      </c>
      <c r="C136" s="2">
        <f>SUM(C134:C135)</f>
        <v>3.79</v>
      </c>
      <c r="D136" s="2">
        <f>SUM(D134:D135)</f>
        <v>4.05</v>
      </c>
      <c r="E136" s="2">
        <f>SUM(E134:E135)</f>
        <v>44.980000000000004</v>
      </c>
      <c r="F136" s="2">
        <f>SUM(F134:F135)</f>
        <v>233.55</v>
      </c>
      <c r="G136" s="2"/>
      <c r="H136" s="2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  <c r="AS136" s="55"/>
      <c r="AT136" s="55"/>
      <c r="AU136" s="55"/>
      <c r="AV136" s="55"/>
      <c r="AW136" s="55"/>
      <c r="AX136" s="55"/>
      <c r="AY136" s="55"/>
      <c r="AZ136" s="55"/>
      <c r="BA136" s="55"/>
      <c r="BB136" s="55"/>
      <c r="BC136" s="55"/>
      <c r="BD136" s="55"/>
      <c r="BE136" s="55"/>
      <c r="BF136" s="55"/>
      <c r="BG136" s="55"/>
      <c r="BH136" s="55"/>
      <c r="BI136" s="55"/>
      <c r="BJ136" s="55"/>
      <c r="BK136" s="55"/>
      <c r="BL136" s="55"/>
      <c r="BM136" s="55"/>
      <c r="BN136" s="55"/>
      <c r="BO136" s="55"/>
      <c r="BP136" s="55"/>
      <c r="BQ136" s="55"/>
      <c r="BR136" s="55"/>
      <c r="BS136" s="55"/>
      <c r="BT136" s="55"/>
      <c r="BU136" s="55"/>
      <c r="BV136" s="55"/>
      <c r="BW136" s="55"/>
      <c r="BX136" s="55"/>
      <c r="BY136" s="55"/>
      <c r="BZ136" s="55"/>
      <c r="CA136" s="55"/>
      <c r="CB136" s="55"/>
      <c r="CC136" s="55"/>
      <c r="CD136" s="55"/>
      <c r="CE136" s="55"/>
      <c r="CF136" s="55"/>
      <c r="CG136" s="55"/>
      <c r="CH136" s="55"/>
      <c r="CI136" s="55"/>
      <c r="CJ136" s="55"/>
      <c r="CK136" s="55"/>
      <c r="CL136" s="55"/>
      <c r="CM136" s="55"/>
      <c r="CN136" s="55"/>
      <c r="CO136" s="55"/>
      <c r="CP136" s="55"/>
      <c r="CQ136" s="55"/>
      <c r="CR136" s="55"/>
      <c r="CS136" s="55"/>
      <c r="CT136" s="55"/>
      <c r="CU136" s="55"/>
      <c r="CV136" s="55"/>
      <c r="CW136" s="55"/>
      <c r="CX136" s="55"/>
      <c r="CY136" s="55"/>
      <c r="CZ136" s="55"/>
      <c r="DA136" s="55"/>
      <c r="DB136" s="55"/>
      <c r="DC136" s="55"/>
      <c r="DD136" s="55"/>
      <c r="DE136" s="55"/>
      <c r="DF136" s="55"/>
      <c r="DG136" s="55"/>
      <c r="DH136" s="55"/>
      <c r="DI136" s="55"/>
      <c r="DJ136" s="55"/>
      <c r="DK136" s="55"/>
      <c r="DL136" s="55"/>
      <c r="DM136" s="55"/>
      <c r="DN136" s="55"/>
      <c r="DO136" s="55"/>
      <c r="DP136" s="55"/>
      <c r="DQ136" s="55"/>
      <c r="DR136" s="55"/>
      <c r="DS136" s="55"/>
      <c r="DT136" s="55"/>
      <c r="DU136" s="55"/>
      <c r="DV136" s="55"/>
      <c r="DW136" s="55"/>
      <c r="DX136" s="55"/>
      <c r="DY136" s="55"/>
      <c r="DZ136" s="55"/>
      <c r="EA136" s="55"/>
      <c r="EB136" s="55"/>
      <c r="EC136" s="55"/>
      <c r="ED136" s="55"/>
      <c r="EE136" s="55"/>
      <c r="EF136" s="55"/>
      <c r="EG136" s="55"/>
      <c r="EH136" s="55"/>
      <c r="EI136" s="55"/>
      <c r="EJ136" s="55"/>
      <c r="EK136" s="55"/>
      <c r="EL136" s="55"/>
      <c r="EM136" s="55"/>
      <c r="EN136" s="55"/>
      <c r="EO136" s="55"/>
      <c r="EP136" s="55"/>
      <c r="EQ136" s="55"/>
      <c r="ER136" s="55"/>
      <c r="ES136" s="55"/>
      <c r="ET136" s="55"/>
      <c r="EU136" s="55"/>
      <c r="EV136" s="55"/>
      <c r="EW136" s="55"/>
      <c r="EX136" s="55"/>
      <c r="EY136" s="55"/>
      <c r="EZ136" s="55"/>
      <c r="FA136" s="55"/>
      <c r="FB136" s="55"/>
      <c r="FC136" s="55"/>
      <c r="FD136" s="55"/>
      <c r="FE136" s="55"/>
      <c r="FF136" s="55"/>
      <c r="FG136" s="55"/>
      <c r="FH136" s="55"/>
      <c r="FI136" s="55"/>
      <c r="FJ136" s="55"/>
      <c r="FK136" s="55"/>
      <c r="FL136" s="55"/>
      <c r="FM136" s="55"/>
      <c r="FN136" s="55"/>
      <c r="FO136" s="55"/>
      <c r="FP136" s="55"/>
      <c r="FQ136" s="55"/>
      <c r="FR136" s="55"/>
      <c r="FS136" s="55"/>
      <c r="FT136" s="55"/>
      <c r="FU136" s="55"/>
      <c r="FV136" s="55"/>
      <c r="FW136" s="55"/>
      <c r="FX136" s="55"/>
      <c r="FY136" s="55"/>
      <c r="FZ136" s="55"/>
      <c r="GA136" s="55"/>
      <c r="GB136" s="55"/>
      <c r="GC136" s="55"/>
      <c r="GD136" s="55"/>
      <c r="GE136" s="55"/>
      <c r="GF136" s="55"/>
      <c r="GG136" s="55"/>
      <c r="GH136" s="55"/>
      <c r="GI136" s="55"/>
      <c r="GJ136" s="55"/>
      <c r="GK136" s="55"/>
      <c r="GL136" s="55"/>
      <c r="GM136" s="55"/>
      <c r="GN136" s="55"/>
      <c r="GO136" s="55"/>
      <c r="GP136" s="55"/>
      <c r="GQ136" s="55"/>
      <c r="GR136" s="55"/>
      <c r="GS136" s="55"/>
      <c r="GT136" s="55"/>
      <c r="GU136" s="55"/>
      <c r="GV136" s="55"/>
      <c r="GW136" s="55"/>
      <c r="GX136" s="55"/>
      <c r="GY136" s="55"/>
      <c r="GZ136" s="55"/>
      <c r="HA136" s="55"/>
      <c r="HB136" s="55"/>
      <c r="HC136" s="55"/>
      <c r="HD136" s="55"/>
      <c r="HE136" s="55"/>
      <c r="HF136" s="55"/>
      <c r="HG136" s="55"/>
      <c r="HH136" s="55"/>
      <c r="HI136" s="55"/>
      <c r="HJ136" s="55"/>
      <c r="HK136" s="55"/>
      <c r="HL136" s="55"/>
      <c r="HM136" s="55"/>
      <c r="HN136" s="55"/>
      <c r="HO136" s="55"/>
      <c r="HP136" s="55"/>
      <c r="HQ136" s="55"/>
      <c r="HR136" s="55"/>
      <c r="HS136" s="55"/>
      <c r="HT136" s="55"/>
      <c r="HU136" s="55"/>
      <c r="HV136" s="55"/>
      <c r="HW136" s="55"/>
      <c r="HX136" s="55"/>
      <c r="HY136" s="55"/>
      <c r="HZ136" s="55"/>
      <c r="IA136" s="55"/>
      <c r="IB136" s="55"/>
      <c r="IC136" s="55"/>
      <c r="ID136" s="55"/>
      <c r="IE136" s="55"/>
      <c r="IF136" s="55"/>
      <c r="IG136" s="55"/>
      <c r="IH136" s="55"/>
      <c r="II136" s="55"/>
      <c r="IJ136" s="55"/>
      <c r="IK136" s="55"/>
      <c r="IL136" s="55"/>
      <c r="IM136" s="55"/>
      <c r="IN136" s="55"/>
      <c r="IO136" s="55"/>
      <c r="IP136" s="55"/>
      <c r="IQ136" s="55"/>
      <c r="IR136" s="55"/>
      <c r="IS136" s="55"/>
      <c r="IT136" s="55"/>
      <c r="IU136" s="55"/>
    </row>
    <row r="137" spans="1:255" x14ac:dyDescent="0.25">
      <c r="A137" s="28" t="s">
        <v>125</v>
      </c>
      <c r="B137" s="2">
        <f>SUM(B132,B136)</f>
        <v>850</v>
      </c>
      <c r="C137" s="2">
        <f>SUM(C132,C136)</f>
        <v>32.57</v>
      </c>
      <c r="D137" s="2">
        <f>SUM(D132,D136)</f>
        <v>36.880000000000003</v>
      </c>
      <c r="E137" s="2">
        <f>SUM(E132,E136)</f>
        <v>120.3</v>
      </c>
      <c r="F137" s="2">
        <f>SUM(F132,F136)</f>
        <v>945.41000000000008</v>
      </c>
      <c r="G137" s="2"/>
      <c r="H137" s="2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  <c r="AS137" s="55"/>
      <c r="AT137" s="55"/>
      <c r="AU137" s="55"/>
      <c r="AV137" s="55"/>
      <c r="AW137" s="55"/>
      <c r="AX137" s="55"/>
      <c r="AY137" s="55"/>
      <c r="AZ137" s="55"/>
      <c r="BA137" s="55"/>
      <c r="BB137" s="55"/>
      <c r="BC137" s="55"/>
      <c r="BD137" s="55"/>
      <c r="BE137" s="55"/>
      <c r="BF137" s="55"/>
      <c r="BG137" s="55"/>
      <c r="BH137" s="55"/>
      <c r="BI137" s="55"/>
      <c r="BJ137" s="55"/>
      <c r="BK137" s="55"/>
      <c r="BL137" s="55"/>
      <c r="BM137" s="55"/>
      <c r="BN137" s="55"/>
      <c r="BO137" s="55"/>
      <c r="BP137" s="55"/>
      <c r="BQ137" s="55"/>
      <c r="BR137" s="55"/>
      <c r="BS137" s="55"/>
      <c r="BT137" s="55"/>
      <c r="BU137" s="55"/>
      <c r="BV137" s="55"/>
      <c r="BW137" s="55"/>
      <c r="BX137" s="55"/>
      <c r="BY137" s="55"/>
      <c r="BZ137" s="55"/>
      <c r="CA137" s="55"/>
      <c r="CB137" s="55"/>
      <c r="CC137" s="55"/>
      <c r="CD137" s="55"/>
      <c r="CE137" s="55"/>
      <c r="CF137" s="55"/>
      <c r="CG137" s="55"/>
      <c r="CH137" s="55"/>
      <c r="CI137" s="55"/>
      <c r="CJ137" s="55"/>
      <c r="CK137" s="55"/>
      <c r="CL137" s="55"/>
      <c r="CM137" s="55"/>
      <c r="CN137" s="55"/>
      <c r="CO137" s="55"/>
      <c r="CP137" s="55"/>
      <c r="CQ137" s="55"/>
      <c r="CR137" s="55"/>
      <c r="CS137" s="55"/>
      <c r="CT137" s="55"/>
      <c r="CU137" s="55"/>
      <c r="CV137" s="55"/>
      <c r="CW137" s="55"/>
      <c r="CX137" s="55"/>
      <c r="CY137" s="55"/>
      <c r="CZ137" s="55"/>
      <c r="DA137" s="55"/>
      <c r="DB137" s="55"/>
      <c r="DC137" s="55"/>
      <c r="DD137" s="55"/>
      <c r="DE137" s="55"/>
      <c r="DF137" s="55"/>
      <c r="DG137" s="55"/>
      <c r="DH137" s="55"/>
      <c r="DI137" s="55"/>
      <c r="DJ137" s="55"/>
      <c r="DK137" s="55"/>
      <c r="DL137" s="55"/>
      <c r="DM137" s="55"/>
      <c r="DN137" s="55"/>
      <c r="DO137" s="55"/>
      <c r="DP137" s="55"/>
      <c r="DQ137" s="55"/>
      <c r="DR137" s="55"/>
      <c r="DS137" s="55"/>
      <c r="DT137" s="55"/>
      <c r="DU137" s="55"/>
      <c r="DV137" s="55"/>
      <c r="DW137" s="55"/>
      <c r="DX137" s="55"/>
      <c r="DY137" s="55"/>
      <c r="DZ137" s="55"/>
      <c r="EA137" s="55"/>
      <c r="EB137" s="55"/>
      <c r="EC137" s="55"/>
      <c r="ED137" s="55"/>
      <c r="EE137" s="55"/>
      <c r="EF137" s="55"/>
      <c r="EG137" s="55"/>
      <c r="EH137" s="55"/>
      <c r="EI137" s="55"/>
      <c r="EJ137" s="55"/>
      <c r="EK137" s="55"/>
      <c r="EL137" s="55"/>
      <c r="EM137" s="55"/>
      <c r="EN137" s="55"/>
      <c r="EO137" s="55"/>
      <c r="EP137" s="55"/>
      <c r="EQ137" s="55"/>
      <c r="ER137" s="55"/>
      <c r="ES137" s="55"/>
      <c r="ET137" s="55"/>
      <c r="EU137" s="55"/>
      <c r="EV137" s="55"/>
      <c r="EW137" s="55"/>
      <c r="EX137" s="55"/>
      <c r="EY137" s="55"/>
      <c r="EZ137" s="55"/>
      <c r="FA137" s="55"/>
      <c r="FB137" s="55"/>
      <c r="FC137" s="55"/>
      <c r="FD137" s="55"/>
      <c r="FE137" s="55"/>
      <c r="FF137" s="55"/>
      <c r="FG137" s="55"/>
      <c r="FH137" s="55"/>
      <c r="FI137" s="55"/>
      <c r="FJ137" s="55"/>
      <c r="FK137" s="55"/>
      <c r="FL137" s="55"/>
      <c r="FM137" s="55"/>
      <c r="FN137" s="55"/>
      <c r="FO137" s="55"/>
      <c r="FP137" s="55"/>
      <c r="FQ137" s="55"/>
      <c r="FR137" s="55"/>
      <c r="FS137" s="55"/>
      <c r="FT137" s="55"/>
      <c r="FU137" s="55"/>
      <c r="FV137" s="55"/>
      <c r="FW137" s="55"/>
      <c r="FX137" s="55"/>
      <c r="FY137" s="55"/>
      <c r="FZ137" s="55"/>
      <c r="GA137" s="55"/>
      <c r="GB137" s="55"/>
      <c r="GC137" s="55"/>
      <c r="GD137" s="55"/>
      <c r="GE137" s="55"/>
      <c r="GF137" s="55"/>
      <c r="GG137" s="55"/>
      <c r="GH137" s="55"/>
      <c r="GI137" s="55"/>
      <c r="GJ137" s="55"/>
      <c r="GK137" s="55"/>
      <c r="GL137" s="55"/>
      <c r="GM137" s="55"/>
      <c r="GN137" s="55"/>
      <c r="GO137" s="55"/>
      <c r="GP137" s="55"/>
      <c r="GQ137" s="55"/>
      <c r="GR137" s="55"/>
      <c r="GS137" s="55"/>
      <c r="GT137" s="55"/>
      <c r="GU137" s="55"/>
      <c r="GV137" s="55"/>
      <c r="GW137" s="55"/>
      <c r="GX137" s="55"/>
      <c r="GY137" s="55"/>
      <c r="GZ137" s="55"/>
      <c r="HA137" s="55"/>
      <c r="HB137" s="55"/>
      <c r="HC137" s="55"/>
      <c r="HD137" s="55"/>
      <c r="HE137" s="55"/>
      <c r="HF137" s="55"/>
      <c r="HG137" s="55"/>
      <c r="HH137" s="55"/>
      <c r="HI137" s="55"/>
      <c r="HJ137" s="55"/>
      <c r="HK137" s="55"/>
      <c r="HL137" s="55"/>
      <c r="HM137" s="55"/>
      <c r="HN137" s="55"/>
      <c r="HO137" s="55"/>
      <c r="HP137" s="55"/>
      <c r="HQ137" s="55"/>
      <c r="HR137" s="55"/>
      <c r="HS137" s="55"/>
      <c r="HT137" s="55"/>
      <c r="HU137" s="55"/>
      <c r="HV137" s="55"/>
      <c r="HW137" s="55"/>
      <c r="HX137" s="55"/>
      <c r="HY137" s="55"/>
      <c r="HZ137" s="55"/>
      <c r="IA137" s="55"/>
      <c r="IB137" s="55"/>
      <c r="IC137" s="55"/>
      <c r="ID137" s="55"/>
      <c r="IE137" s="55"/>
      <c r="IF137" s="55"/>
      <c r="IG137" s="55"/>
      <c r="IH137" s="55"/>
      <c r="II137" s="55"/>
      <c r="IJ137" s="55"/>
      <c r="IK137" s="55"/>
      <c r="IL137" s="55"/>
      <c r="IM137" s="55"/>
      <c r="IN137" s="55"/>
      <c r="IO137" s="55"/>
      <c r="IP137" s="55"/>
      <c r="IQ137" s="55"/>
      <c r="IR137" s="55"/>
      <c r="IS137" s="55"/>
      <c r="IT137" s="55"/>
      <c r="IU137" s="55"/>
    </row>
    <row r="138" spans="1:255" x14ac:dyDescent="0.25">
      <c r="A138" s="121" t="s">
        <v>66</v>
      </c>
      <c r="B138" s="121"/>
      <c r="C138" s="121"/>
      <c r="D138" s="121"/>
      <c r="E138" s="121"/>
      <c r="F138" s="121"/>
      <c r="G138" s="121"/>
      <c r="H138" s="121"/>
    </row>
    <row r="139" spans="1:255" ht="12" customHeight="1" x14ac:dyDescent="0.2">
      <c r="A139" s="2" t="s">
        <v>3</v>
      </c>
      <c r="B139" s="2" t="s">
        <v>4</v>
      </c>
      <c r="C139" s="3" t="s">
        <v>5</v>
      </c>
      <c r="D139" s="3" t="s">
        <v>6</v>
      </c>
      <c r="E139" s="3" t="s">
        <v>7</v>
      </c>
      <c r="F139" s="4" t="s">
        <v>8</v>
      </c>
      <c r="G139" s="72" t="s">
        <v>9</v>
      </c>
      <c r="H139" s="3" t="s">
        <v>10</v>
      </c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  <c r="IA139" s="6"/>
      <c r="IB139" s="6"/>
      <c r="IC139" s="6"/>
      <c r="ID139" s="6"/>
      <c r="IE139" s="6"/>
      <c r="IF139" s="6"/>
      <c r="IG139" s="6"/>
      <c r="IH139" s="6"/>
      <c r="II139" s="6"/>
      <c r="IJ139" s="6"/>
      <c r="IK139" s="6"/>
      <c r="IL139" s="6"/>
      <c r="IM139" s="6"/>
      <c r="IN139" s="6"/>
      <c r="IO139" s="6"/>
      <c r="IP139" s="6"/>
      <c r="IQ139" s="6"/>
      <c r="IR139" s="6"/>
      <c r="IS139" s="6"/>
      <c r="IT139" s="6"/>
      <c r="IU139" s="6"/>
    </row>
    <row r="140" spans="1:255" x14ac:dyDescent="0.25">
      <c r="A140" s="112" t="s">
        <v>280</v>
      </c>
      <c r="B140" s="113"/>
      <c r="C140" s="114"/>
      <c r="D140" s="114"/>
      <c r="E140" s="114"/>
      <c r="F140" s="114"/>
      <c r="G140" s="113"/>
      <c r="H140" s="115"/>
    </row>
    <row r="141" spans="1:255" ht="24" x14ac:dyDescent="0.25">
      <c r="A141" s="7" t="s">
        <v>103</v>
      </c>
      <c r="B141" s="8">
        <v>100</v>
      </c>
      <c r="C141" s="9">
        <v>1.31</v>
      </c>
      <c r="D141" s="9">
        <v>3.25</v>
      </c>
      <c r="E141" s="9">
        <v>6.47</v>
      </c>
      <c r="F141" s="9">
        <v>60.4</v>
      </c>
      <c r="G141" s="10" t="s">
        <v>104</v>
      </c>
      <c r="H141" s="11" t="s">
        <v>105</v>
      </c>
    </row>
    <row r="142" spans="1:255" ht="24" x14ac:dyDescent="0.2">
      <c r="A142" s="177" t="s">
        <v>106</v>
      </c>
      <c r="B142" s="13">
        <v>250</v>
      </c>
      <c r="C142" s="9">
        <v>18.64</v>
      </c>
      <c r="D142" s="9">
        <v>15.04</v>
      </c>
      <c r="E142" s="9">
        <v>54.74</v>
      </c>
      <c r="F142" s="9">
        <v>425.32</v>
      </c>
      <c r="G142" s="77" t="s">
        <v>107</v>
      </c>
      <c r="H142" s="38" t="s">
        <v>108</v>
      </c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  <c r="IU142" s="17"/>
    </row>
    <row r="143" spans="1:255" x14ac:dyDescent="0.2">
      <c r="A143" s="175" t="s">
        <v>38</v>
      </c>
      <c r="B143" s="91">
        <v>215</v>
      </c>
      <c r="C143" s="92">
        <v>7.0000000000000007E-2</v>
      </c>
      <c r="D143" s="92">
        <v>0.02</v>
      </c>
      <c r="E143" s="92">
        <v>15</v>
      </c>
      <c r="F143" s="92">
        <v>60</v>
      </c>
      <c r="G143" s="91" t="s">
        <v>39</v>
      </c>
      <c r="H143" s="35" t="s">
        <v>40</v>
      </c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  <c r="IA143" s="6"/>
      <c r="IB143" s="6"/>
      <c r="IC143" s="6"/>
      <c r="ID143" s="6"/>
      <c r="IE143" s="6"/>
      <c r="IF143" s="6"/>
      <c r="IG143" s="6"/>
      <c r="IH143" s="6"/>
      <c r="II143" s="6"/>
      <c r="IJ143" s="6"/>
      <c r="IK143" s="6"/>
      <c r="IL143" s="6"/>
      <c r="IM143" s="6"/>
      <c r="IN143" s="6"/>
      <c r="IO143" s="6"/>
      <c r="IP143" s="6"/>
      <c r="IQ143" s="6"/>
      <c r="IR143" s="6"/>
      <c r="IS143" s="6"/>
      <c r="IT143" s="6"/>
      <c r="IU143" s="6"/>
    </row>
    <row r="144" spans="1:255" x14ac:dyDescent="0.25">
      <c r="A144" s="25" t="s">
        <v>126</v>
      </c>
      <c r="B144" s="26">
        <v>20</v>
      </c>
      <c r="C144" s="41">
        <v>1.6</v>
      </c>
      <c r="D144" s="41">
        <v>0.2</v>
      </c>
      <c r="E144" s="41">
        <v>10.199999999999999</v>
      </c>
      <c r="F144" s="41">
        <v>50</v>
      </c>
      <c r="G144" s="20" t="s">
        <v>25</v>
      </c>
      <c r="H144" s="27" t="s">
        <v>26</v>
      </c>
      <c r="I144" s="88"/>
      <c r="J144" s="88"/>
      <c r="K144" s="88"/>
      <c r="L144" s="88"/>
      <c r="M144" s="88"/>
      <c r="N144" s="88"/>
      <c r="O144" s="88"/>
      <c r="P144" s="88"/>
      <c r="Q144" s="88"/>
      <c r="R144" s="88"/>
      <c r="S144" s="88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  <c r="AO144" s="88"/>
      <c r="AP144" s="88"/>
      <c r="AQ144" s="88"/>
      <c r="AR144" s="88"/>
      <c r="AS144" s="88"/>
      <c r="AT144" s="88"/>
      <c r="AU144" s="88"/>
      <c r="AV144" s="88"/>
      <c r="AW144" s="88"/>
      <c r="AX144" s="88"/>
      <c r="AY144" s="88"/>
      <c r="AZ144" s="88"/>
      <c r="BA144" s="88"/>
      <c r="BB144" s="88"/>
      <c r="BC144" s="88"/>
      <c r="BD144" s="88"/>
      <c r="BE144" s="88"/>
      <c r="BF144" s="88"/>
      <c r="BG144" s="88"/>
      <c r="BH144" s="88"/>
      <c r="BI144" s="88"/>
      <c r="BJ144" s="88"/>
      <c r="BK144" s="88"/>
      <c r="BL144" s="88"/>
      <c r="BM144" s="88"/>
      <c r="BN144" s="88"/>
      <c r="BO144" s="88"/>
      <c r="BP144" s="88"/>
      <c r="BQ144" s="88"/>
      <c r="BR144" s="88"/>
      <c r="BS144" s="88"/>
      <c r="BT144" s="88"/>
      <c r="BU144" s="88"/>
      <c r="BV144" s="88"/>
      <c r="BW144" s="88"/>
      <c r="BX144" s="88"/>
      <c r="BY144" s="88"/>
      <c r="BZ144" s="88"/>
      <c r="CA144" s="88"/>
      <c r="CB144" s="88"/>
      <c r="CC144" s="88"/>
      <c r="CD144" s="88"/>
      <c r="CE144" s="88"/>
      <c r="CF144" s="88"/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8"/>
      <c r="CS144" s="88"/>
      <c r="CT144" s="88"/>
      <c r="CU144" s="88"/>
      <c r="CV144" s="88"/>
      <c r="CW144" s="88"/>
      <c r="CX144" s="88"/>
      <c r="CY144" s="88"/>
      <c r="CZ144" s="88"/>
      <c r="DA144" s="88"/>
      <c r="DB144" s="88"/>
      <c r="DC144" s="88"/>
      <c r="DD144" s="88"/>
      <c r="DE144" s="88"/>
      <c r="DF144" s="88"/>
      <c r="DG144" s="88"/>
      <c r="DH144" s="88"/>
      <c r="DI144" s="88"/>
      <c r="DJ144" s="88"/>
      <c r="DK144" s="88"/>
      <c r="DL144" s="88"/>
      <c r="DM144" s="88"/>
      <c r="DN144" s="88"/>
      <c r="DO144" s="88"/>
      <c r="DP144" s="88"/>
      <c r="DQ144" s="88"/>
      <c r="DR144" s="88"/>
      <c r="DS144" s="88"/>
      <c r="DT144" s="88"/>
      <c r="DU144" s="88"/>
      <c r="DV144" s="88"/>
      <c r="DW144" s="88"/>
      <c r="DX144" s="88"/>
      <c r="DY144" s="88"/>
      <c r="DZ144" s="88"/>
      <c r="EA144" s="88"/>
      <c r="EB144" s="88"/>
      <c r="EC144" s="88"/>
      <c r="ED144" s="88"/>
      <c r="EE144" s="88"/>
      <c r="EF144" s="88"/>
      <c r="EG144" s="88"/>
      <c r="EH144" s="88"/>
      <c r="EI144" s="88"/>
      <c r="EJ144" s="88"/>
      <c r="EK144" s="88"/>
      <c r="EL144" s="88"/>
      <c r="EM144" s="88"/>
      <c r="EN144" s="88"/>
      <c r="EO144" s="88"/>
      <c r="EP144" s="88"/>
      <c r="EQ144" s="88"/>
      <c r="ER144" s="88"/>
      <c r="ES144" s="88"/>
      <c r="ET144" s="88"/>
      <c r="EU144" s="88"/>
      <c r="EV144" s="88"/>
      <c r="EW144" s="88"/>
      <c r="EX144" s="88"/>
      <c r="EY144" s="88"/>
      <c r="EZ144" s="88"/>
      <c r="FA144" s="88"/>
      <c r="FB144" s="88"/>
      <c r="FC144" s="88"/>
      <c r="FD144" s="88"/>
      <c r="FE144" s="88"/>
      <c r="FF144" s="88"/>
      <c r="FG144" s="88"/>
      <c r="FH144" s="88"/>
      <c r="FI144" s="88"/>
      <c r="FJ144" s="88"/>
      <c r="FK144" s="88"/>
      <c r="FL144" s="88"/>
      <c r="FM144" s="88"/>
      <c r="FN144" s="88"/>
      <c r="FO144" s="88"/>
      <c r="FP144" s="88"/>
      <c r="FQ144" s="88"/>
      <c r="FR144" s="88"/>
      <c r="FS144" s="88"/>
      <c r="FT144" s="88"/>
      <c r="FU144" s="88"/>
      <c r="FV144" s="88"/>
      <c r="FW144" s="88"/>
      <c r="FX144" s="88"/>
      <c r="FY144" s="88"/>
      <c r="FZ144" s="88"/>
      <c r="GA144" s="88"/>
      <c r="GB144" s="88"/>
      <c r="GC144" s="88"/>
      <c r="GD144" s="88"/>
      <c r="GE144" s="88"/>
      <c r="GF144" s="88"/>
      <c r="GG144" s="88"/>
      <c r="GH144" s="88"/>
      <c r="GI144" s="88"/>
      <c r="GJ144" s="88"/>
      <c r="GK144" s="88"/>
      <c r="GL144" s="88"/>
      <c r="GM144" s="88"/>
      <c r="GN144" s="88"/>
      <c r="GO144" s="88"/>
      <c r="GP144" s="88"/>
      <c r="GQ144" s="88"/>
      <c r="GR144" s="88"/>
      <c r="GS144" s="88"/>
      <c r="GT144" s="88"/>
      <c r="GU144" s="88"/>
      <c r="GV144" s="88"/>
      <c r="GW144" s="88"/>
      <c r="GX144" s="88"/>
      <c r="GY144" s="88"/>
      <c r="GZ144" s="88"/>
      <c r="HA144" s="88"/>
      <c r="HB144" s="88"/>
      <c r="HC144" s="88"/>
      <c r="HD144" s="88"/>
      <c r="HE144" s="88"/>
      <c r="HF144" s="88"/>
      <c r="HG144" s="88"/>
      <c r="HH144" s="88"/>
      <c r="HI144" s="88"/>
      <c r="HJ144" s="88"/>
      <c r="HK144" s="88"/>
      <c r="HL144" s="88"/>
      <c r="HM144" s="88"/>
      <c r="HN144" s="88"/>
      <c r="HO144" s="88"/>
      <c r="HP144" s="88"/>
      <c r="HQ144" s="88"/>
      <c r="HR144" s="88"/>
      <c r="HS144" s="88"/>
      <c r="HT144" s="88"/>
      <c r="HU144" s="88"/>
      <c r="HV144" s="88"/>
      <c r="HW144" s="88"/>
      <c r="HX144" s="88"/>
      <c r="HY144" s="88"/>
      <c r="HZ144" s="88"/>
      <c r="IA144" s="88"/>
      <c r="IB144" s="88"/>
      <c r="IC144" s="88"/>
      <c r="ID144" s="88"/>
      <c r="IE144" s="88"/>
      <c r="IF144" s="88"/>
      <c r="IG144" s="88"/>
      <c r="IH144" s="88"/>
      <c r="II144" s="88"/>
      <c r="IJ144" s="88"/>
      <c r="IK144" s="88"/>
      <c r="IL144" s="88"/>
      <c r="IM144" s="88"/>
      <c r="IN144" s="88"/>
      <c r="IO144" s="88"/>
      <c r="IP144" s="88"/>
      <c r="IQ144" s="88"/>
      <c r="IR144" s="88"/>
      <c r="IS144" s="88"/>
      <c r="IT144" s="88"/>
      <c r="IU144" s="88"/>
    </row>
    <row r="145" spans="1:255" x14ac:dyDescent="0.25">
      <c r="A145" s="28" t="s">
        <v>27</v>
      </c>
      <c r="B145" s="2">
        <f>SUM(B141:B144)</f>
        <v>585</v>
      </c>
      <c r="C145" s="2">
        <f>SUM(C141:C144)</f>
        <v>21.62</v>
      </c>
      <c r="D145" s="2">
        <f>SUM(D141:D144)</f>
        <v>18.509999999999998</v>
      </c>
      <c r="E145" s="2">
        <f>SUM(E141:E144)</f>
        <v>86.410000000000011</v>
      </c>
      <c r="F145" s="2">
        <f>SUM(F141:F144)</f>
        <v>595.72</v>
      </c>
      <c r="G145" s="2"/>
      <c r="H145" s="2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  <c r="AS145" s="55"/>
      <c r="AT145" s="55"/>
      <c r="AU145" s="55"/>
      <c r="AV145" s="55"/>
      <c r="AW145" s="55"/>
      <c r="AX145" s="55"/>
      <c r="AY145" s="55"/>
      <c r="AZ145" s="55"/>
      <c r="BA145" s="55"/>
      <c r="BB145" s="55"/>
      <c r="BC145" s="55"/>
      <c r="BD145" s="55"/>
      <c r="BE145" s="55"/>
      <c r="BF145" s="55"/>
      <c r="BG145" s="55"/>
      <c r="BH145" s="55"/>
      <c r="BI145" s="55"/>
      <c r="BJ145" s="55"/>
      <c r="BK145" s="55"/>
      <c r="BL145" s="55"/>
      <c r="BM145" s="55"/>
      <c r="BN145" s="55"/>
      <c r="BO145" s="55"/>
      <c r="BP145" s="55"/>
      <c r="BQ145" s="55"/>
      <c r="BR145" s="55"/>
      <c r="BS145" s="55"/>
      <c r="BT145" s="55"/>
      <c r="BU145" s="55"/>
      <c r="BV145" s="55"/>
      <c r="BW145" s="55"/>
      <c r="BX145" s="55"/>
      <c r="BY145" s="55"/>
      <c r="BZ145" s="55"/>
      <c r="CA145" s="55"/>
      <c r="CB145" s="55"/>
      <c r="CC145" s="55"/>
      <c r="CD145" s="55"/>
      <c r="CE145" s="55"/>
      <c r="CF145" s="55"/>
      <c r="CG145" s="55"/>
      <c r="CH145" s="55"/>
      <c r="CI145" s="55"/>
      <c r="CJ145" s="55"/>
      <c r="CK145" s="55"/>
      <c r="CL145" s="55"/>
      <c r="CM145" s="55"/>
      <c r="CN145" s="55"/>
      <c r="CO145" s="55"/>
      <c r="CP145" s="55"/>
      <c r="CQ145" s="55"/>
      <c r="CR145" s="55"/>
      <c r="CS145" s="55"/>
      <c r="CT145" s="55"/>
      <c r="CU145" s="55"/>
      <c r="CV145" s="55"/>
      <c r="CW145" s="55"/>
      <c r="CX145" s="55"/>
      <c r="CY145" s="55"/>
      <c r="CZ145" s="55"/>
      <c r="DA145" s="55"/>
      <c r="DB145" s="55"/>
      <c r="DC145" s="55"/>
      <c r="DD145" s="55"/>
      <c r="DE145" s="55"/>
      <c r="DF145" s="55"/>
      <c r="DG145" s="55"/>
      <c r="DH145" s="55"/>
      <c r="DI145" s="55"/>
      <c r="DJ145" s="55"/>
      <c r="DK145" s="55"/>
      <c r="DL145" s="55"/>
      <c r="DM145" s="55"/>
      <c r="DN145" s="55"/>
      <c r="DO145" s="55"/>
      <c r="DP145" s="55"/>
      <c r="DQ145" s="55"/>
      <c r="DR145" s="55"/>
      <c r="DS145" s="55"/>
      <c r="DT145" s="55"/>
      <c r="DU145" s="55"/>
      <c r="DV145" s="55"/>
      <c r="DW145" s="55"/>
      <c r="DX145" s="55"/>
      <c r="DY145" s="55"/>
      <c r="DZ145" s="55"/>
      <c r="EA145" s="55"/>
      <c r="EB145" s="55"/>
      <c r="EC145" s="55"/>
      <c r="ED145" s="55"/>
      <c r="EE145" s="55"/>
      <c r="EF145" s="55"/>
      <c r="EG145" s="55"/>
      <c r="EH145" s="55"/>
      <c r="EI145" s="55"/>
      <c r="EJ145" s="55"/>
      <c r="EK145" s="55"/>
      <c r="EL145" s="55"/>
      <c r="EM145" s="55"/>
      <c r="EN145" s="55"/>
      <c r="EO145" s="55"/>
      <c r="EP145" s="55"/>
      <c r="EQ145" s="55"/>
      <c r="ER145" s="55"/>
      <c r="ES145" s="55"/>
      <c r="ET145" s="55"/>
      <c r="EU145" s="55"/>
      <c r="EV145" s="55"/>
      <c r="EW145" s="55"/>
      <c r="EX145" s="55"/>
      <c r="EY145" s="55"/>
      <c r="EZ145" s="55"/>
      <c r="FA145" s="55"/>
      <c r="FB145" s="55"/>
      <c r="FC145" s="55"/>
      <c r="FD145" s="55"/>
      <c r="FE145" s="55"/>
      <c r="FF145" s="55"/>
      <c r="FG145" s="55"/>
      <c r="FH145" s="55"/>
      <c r="FI145" s="55"/>
      <c r="FJ145" s="55"/>
      <c r="FK145" s="55"/>
      <c r="FL145" s="55"/>
      <c r="FM145" s="55"/>
      <c r="FN145" s="55"/>
      <c r="FO145" s="55"/>
      <c r="FP145" s="55"/>
      <c r="FQ145" s="55"/>
      <c r="FR145" s="55"/>
      <c r="FS145" s="55"/>
      <c r="FT145" s="55"/>
      <c r="FU145" s="55"/>
      <c r="FV145" s="55"/>
      <c r="FW145" s="55"/>
      <c r="FX145" s="55"/>
      <c r="FY145" s="55"/>
      <c r="FZ145" s="55"/>
      <c r="GA145" s="55"/>
      <c r="GB145" s="55"/>
      <c r="GC145" s="55"/>
      <c r="GD145" s="55"/>
      <c r="GE145" s="55"/>
      <c r="GF145" s="55"/>
      <c r="GG145" s="55"/>
      <c r="GH145" s="55"/>
      <c r="GI145" s="55"/>
      <c r="GJ145" s="55"/>
      <c r="GK145" s="55"/>
      <c r="GL145" s="55"/>
      <c r="GM145" s="55"/>
      <c r="GN145" s="55"/>
      <c r="GO145" s="55"/>
      <c r="GP145" s="55"/>
      <c r="GQ145" s="55"/>
      <c r="GR145" s="55"/>
      <c r="GS145" s="55"/>
      <c r="GT145" s="55"/>
      <c r="GU145" s="55"/>
      <c r="GV145" s="55"/>
      <c r="GW145" s="55"/>
      <c r="GX145" s="55"/>
      <c r="GY145" s="55"/>
      <c r="GZ145" s="55"/>
      <c r="HA145" s="55"/>
      <c r="HB145" s="55"/>
      <c r="HC145" s="55"/>
      <c r="HD145" s="55"/>
      <c r="HE145" s="55"/>
      <c r="HF145" s="55"/>
      <c r="HG145" s="55"/>
      <c r="HH145" s="55"/>
      <c r="HI145" s="55"/>
      <c r="HJ145" s="55"/>
      <c r="HK145" s="55"/>
      <c r="HL145" s="55"/>
      <c r="HM145" s="55"/>
      <c r="HN145" s="55"/>
      <c r="HO145" s="55"/>
      <c r="HP145" s="55"/>
      <c r="HQ145" s="55"/>
      <c r="HR145" s="55"/>
      <c r="HS145" s="55"/>
      <c r="HT145" s="55"/>
      <c r="HU145" s="55"/>
      <c r="HV145" s="55"/>
      <c r="HW145" s="55"/>
      <c r="HX145" s="55"/>
      <c r="HY145" s="55"/>
      <c r="HZ145" s="55"/>
      <c r="IA145" s="55"/>
      <c r="IB145" s="55"/>
      <c r="IC145" s="55"/>
      <c r="ID145" s="55"/>
      <c r="IE145" s="55"/>
      <c r="IF145" s="55"/>
      <c r="IG145" s="55"/>
      <c r="IH145" s="55"/>
      <c r="II145" s="55"/>
      <c r="IJ145" s="55"/>
      <c r="IK145" s="55"/>
      <c r="IL145" s="55"/>
      <c r="IM145" s="55"/>
      <c r="IN145" s="55"/>
      <c r="IO145" s="55"/>
      <c r="IP145" s="55"/>
      <c r="IQ145" s="55"/>
      <c r="IR145" s="55"/>
      <c r="IS145" s="55"/>
      <c r="IT145" s="55"/>
      <c r="IU145" s="55"/>
    </row>
    <row r="146" spans="1:255" x14ac:dyDescent="0.25">
      <c r="A146" s="120" t="s">
        <v>282</v>
      </c>
      <c r="B146" s="120"/>
      <c r="C146" s="120"/>
      <c r="D146" s="120"/>
      <c r="E146" s="120"/>
      <c r="F146" s="120"/>
      <c r="G146" s="120"/>
      <c r="H146" s="120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  <c r="AS146" s="55"/>
      <c r="AT146" s="55"/>
      <c r="AU146" s="55"/>
      <c r="AV146" s="55"/>
      <c r="AW146" s="55"/>
      <c r="AX146" s="55"/>
      <c r="AY146" s="55"/>
      <c r="AZ146" s="55"/>
      <c r="BA146" s="55"/>
      <c r="BB146" s="55"/>
      <c r="BC146" s="55"/>
      <c r="BD146" s="55"/>
      <c r="BE146" s="55"/>
      <c r="BF146" s="55"/>
      <c r="BG146" s="55"/>
      <c r="BH146" s="55"/>
      <c r="BI146" s="55"/>
      <c r="BJ146" s="55"/>
      <c r="BK146" s="55"/>
      <c r="BL146" s="55"/>
      <c r="BM146" s="55"/>
      <c r="BN146" s="55"/>
      <c r="BO146" s="55"/>
      <c r="BP146" s="55"/>
      <c r="BQ146" s="55"/>
      <c r="BR146" s="55"/>
      <c r="BS146" s="55"/>
      <c r="BT146" s="55"/>
      <c r="BU146" s="55"/>
      <c r="BV146" s="55"/>
      <c r="BW146" s="55"/>
      <c r="BX146" s="55"/>
      <c r="BY146" s="55"/>
      <c r="BZ146" s="55"/>
      <c r="CA146" s="55"/>
      <c r="CB146" s="55"/>
      <c r="CC146" s="55"/>
      <c r="CD146" s="55"/>
      <c r="CE146" s="55"/>
      <c r="CF146" s="55"/>
      <c r="CG146" s="55"/>
      <c r="CH146" s="55"/>
      <c r="CI146" s="55"/>
      <c r="CJ146" s="55"/>
      <c r="CK146" s="55"/>
      <c r="CL146" s="55"/>
      <c r="CM146" s="55"/>
      <c r="CN146" s="55"/>
      <c r="CO146" s="55"/>
      <c r="CP146" s="55"/>
      <c r="CQ146" s="55"/>
      <c r="CR146" s="55"/>
      <c r="CS146" s="55"/>
      <c r="CT146" s="55"/>
      <c r="CU146" s="55"/>
      <c r="CV146" s="55"/>
      <c r="CW146" s="55"/>
      <c r="CX146" s="55"/>
      <c r="CY146" s="55"/>
      <c r="CZ146" s="55"/>
      <c r="DA146" s="55"/>
      <c r="DB146" s="55"/>
      <c r="DC146" s="55"/>
      <c r="DD146" s="55"/>
      <c r="DE146" s="55"/>
      <c r="DF146" s="55"/>
      <c r="DG146" s="55"/>
      <c r="DH146" s="55"/>
      <c r="DI146" s="55"/>
      <c r="DJ146" s="55"/>
      <c r="DK146" s="55"/>
      <c r="DL146" s="55"/>
      <c r="DM146" s="55"/>
      <c r="DN146" s="55"/>
      <c r="DO146" s="55"/>
      <c r="DP146" s="55"/>
      <c r="DQ146" s="55"/>
      <c r="DR146" s="55"/>
      <c r="DS146" s="55"/>
      <c r="DT146" s="55"/>
      <c r="DU146" s="55"/>
      <c r="DV146" s="55"/>
      <c r="DW146" s="55"/>
      <c r="DX146" s="55"/>
      <c r="DY146" s="55"/>
      <c r="DZ146" s="55"/>
      <c r="EA146" s="55"/>
      <c r="EB146" s="55"/>
      <c r="EC146" s="55"/>
      <c r="ED146" s="55"/>
      <c r="EE146" s="55"/>
      <c r="EF146" s="55"/>
      <c r="EG146" s="55"/>
      <c r="EH146" s="55"/>
      <c r="EI146" s="55"/>
      <c r="EJ146" s="55"/>
      <c r="EK146" s="55"/>
      <c r="EL146" s="55"/>
      <c r="EM146" s="55"/>
      <c r="EN146" s="55"/>
      <c r="EO146" s="55"/>
      <c r="EP146" s="55"/>
      <c r="EQ146" s="55"/>
      <c r="ER146" s="55"/>
      <c r="ES146" s="55"/>
      <c r="ET146" s="55"/>
      <c r="EU146" s="55"/>
      <c r="EV146" s="55"/>
      <c r="EW146" s="55"/>
      <c r="EX146" s="55"/>
      <c r="EY146" s="55"/>
      <c r="EZ146" s="55"/>
      <c r="FA146" s="55"/>
      <c r="FB146" s="55"/>
      <c r="FC146" s="55"/>
      <c r="FD146" s="55"/>
      <c r="FE146" s="55"/>
      <c r="FF146" s="55"/>
      <c r="FG146" s="55"/>
      <c r="FH146" s="55"/>
      <c r="FI146" s="55"/>
      <c r="FJ146" s="55"/>
      <c r="FK146" s="55"/>
      <c r="FL146" s="55"/>
      <c r="FM146" s="55"/>
      <c r="FN146" s="55"/>
      <c r="FO146" s="55"/>
      <c r="FP146" s="55"/>
      <c r="FQ146" s="55"/>
      <c r="FR146" s="55"/>
      <c r="FS146" s="55"/>
      <c r="FT146" s="55"/>
      <c r="FU146" s="55"/>
      <c r="FV146" s="55"/>
      <c r="FW146" s="55"/>
      <c r="FX146" s="55"/>
      <c r="FY146" s="55"/>
      <c r="FZ146" s="55"/>
      <c r="GA146" s="55"/>
      <c r="GB146" s="55"/>
      <c r="GC146" s="55"/>
      <c r="GD146" s="55"/>
      <c r="GE146" s="55"/>
      <c r="GF146" s="55"/>
      <c r="GG146" s="55"/>
      <c r="GH146" s="55"/>
      <c r="GI146" s="55"/>
      <c r="GJ146" s="55"/>
      <c r="GK146" s="55"/>
      <c r="GL146" s="55"/>
      <c r="GM146" s="55"/>
      <c r="GN146" s="55"/>
      <c r="GO146" s="55"/>
      <c r="GP146" s="55"/>
      <c r="GQ146" s="55"/>
      <c r="GR146" s="55"/>
      <c r="GS146" s="55"/>
      <c r="GT146" s="55"/>
      <c r="GU146" s="55"/>
      <c r="GV146" s="55"/>
      <c r="GW146" s="55"/>
      <c r="GX146" s="55"/>
      <c r="GY146" s="55"/>
      <c r="GZ146" s="55"/>
      <c r="HA146" s="55"/>
      <c r="HB146" s="55"/>
      <c r="HC146" s="55"/>
      <c r="HD146" s="55"/>
      <c r="HE146" s="55"/>
      <c r="HF146" s="55"/>
      <c r="HG146" s="55"/>
      <c r="HH146" s="55"/>
      <c r="HI146" s="55"/>
      <c r="HJ146" s="55"/>
      <c r="HK146" s="55"/>
      <c r="HL146" s="55"/>
      <c r="HM146" s="55"/>
      <c r="HN146" s="55"/>
      <c r="HO146" s="55"/>
      <c r="HP146" s="55"/>
      <c r="HQ146" s="55"/>
      <c r="HR146" s="55"/>
      <c r="HS146" s="55"/>
      <c r="HT146" s="55"/>
      <c r="HU146" s="55"/>
      <c r="HV146" s="55"/>
      <c r="HW146" s="55"/>
      <c r="HX146" s="55"/>
      <c r="HY146" s="55"/>
      <c r="HZ146" s="55"/>
      <c r="IA146" s="55"/>
      <c r="IB146" s="55"/>
      <c r="IC146" s="55"/>
      <c r="ID146" s="55"/>
      <c r="IE146" s="55"/>
      <c r="IF146" s="55"/>
      <c r="IG146" s="55"/>
      <c r="IH146" s="55"/>
      <c r="II146" s="55"/>
      <c r="IJ146" s="55"/>
      <c r="IK146" s="55"/>
      <c r="IL146" s="55"/>
      <c r="IM146" s="55"/>
      <c r="IN146" s="55"/>
      <c r="IO146" s="55"/>
      <c r="IP146" s="55"/>
      <c r="IQ146" s="55"/>
      <c r="IR146" s="55"/>
      <c r="IS146" s="55"/>
      <c r="IT146" s="55"/>
      <c r="IU146" s="55"/>
    </row>
    <row r="147" spans="1:255" x14ac:dyDescent="0.2">
      <c r="A147" s="90" t="s">
        <v>97</v>
      </c>
      <c r="B147" s="8">
        <v>50</v>
      </c>
      <c r="C147" s="41">
        <v>3.54</v>
      </c>
      <c r="D147" s="41">
        <v>6.57</v>
      </c>
      <c r="E147" s="41">
        <v>27.87</v>
      </c>
      <c r="F147" s="41">
        <v>185</v>
      </c>
      <c r="G147" s="91" t="s">
        <v>98</v>
      </c>
      <c r="H147" s="35" t="s">
        <v>99</v>
      </c>
    </row>
    <row r="148" spans="1:255" x14ac:dyDescent="0.2">
      <c r="A148" s="175" t="s">
        <v>38</v>
      </c>
      <c r="B148" s="91">
        <v>215</v>
      </c>
      <c r="C148" s="92">
        <v>7.0000000000000007E-2</v>
      </c>
      <c r="D148" s="92">
        <v>0.02</v>
      </c>
      <c r="E148" s="92">
        <v>15</v>
      </c>
      <c r="F148" s="92">
        <v>60</v>
      </c>
      <c r="G148" s="91" t="s">
        <v>39</v>
      </c>
      <c r="H148" s="35" t="s">
        <v>40</v>
      </c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  <c r="IA148" s="6"/>
      <c r="IB148" s="6"/>
      <c r="IC148" s="6"/>
      <c r="ID148" s="6"/>
      <c r="IE148" s="6"/>
      <c r="IF148" s="6"/>
      <c r="IG148" s="6"/>
      <c r="IH148" s="6"/>
      <c r="II148" s="6"/>
      <c r="IJ148" s="6"/>
      <c r="IK148" s="6"/>
      <c r="IL148" s="6"/>
      <c r="IM148" s="6"/>
      <c r="IN148" s="6"/>
      <c r="IO148" s="6"/>
      <c r="IP148" s="6"/>
      <c r="IQ148" s="6"/>
      <c r="IR148" s="6"/>
      <c r="IS148" s="6"/>
      <c r="IT148" s="6"/>
      <c r="IU148" s="6"/>
    </row>
    <row r="149" spans="1:255" x14ac:dyDescent="0.25">
      <c r="A149" s="28" t="s">
        <v>27</v>
      </c>
      <c r="B149" s="2">
        <f>SUM(B147:B148)</f>
        <v>265</v>
      </c>
      <c r="C149" s="2">
        <f>SUM(C147:C148)</f>
        <v>3.61</v>
      </c>
      <c r="D149" s="2">
        <f>SUM(D147:D148)</f>
        <v>6.59</v>
      </c>
      <c r="E149" s="2">
        <f>SUM(E147:E148)</f>
        <v>42.870000000000005</v>
      </c>
      <c r="F149" s="2">
        <f>SUM(F147:F148)</f>
        <v>245</v>
      </c>
      <c r="G149" s="2"/>
      <c r="H149" s="2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  <c r="AS149" s="55"/>
      <c r="AT149" s="55"/>
      <c r="AU149" s="55"/>
      <c r="AV149" s="55"/>
      <c r="AW149" s="55"/>
      <c r="AX149" s="55"/>
      <c r="AY149" s="55"/>
      <c r="AZ149" s="55"/>
      <c r="BA149" s="55"/>
      <c r="BB149" s="55"/>
      <c r="BC149" s="55"/>
      <c r="BD149" s="55"/>
      <c r="BE149" s="55"/>
      <c r="BF149" s="55"/>
      <c r="BG149" s="55"/>
      <c r="BH149" s="55"/>
      <c r="BI149" s="55"/>
      <c r="BJ149" s="55"/>
      <c r="BK149" s="55"/>
      <c r="BL149" s="55"/>
      <c r="BM149" s="55"/>
      <c r="BN149" s="55"/>
      <c r="BO149" s="55"/>
      <c r="BP149" s="55"/>
      <c r="BQ149" s="55"/>
      <c r="BR149" s="55"/>
      <c r="BS149" s="55"/>
      <c r="BT149" s="55"/>
      <c r="BU149" s="55"/>
      <c r="BV149" s="55"/>
      <c r="BW149" s="55"/>
      <c r="BX149" s="55"/>
      <c r="BY149" s="55"/>
      <c r="BZ149" s="55"/>
      <c r="CA149" s="55"/>
      <c r="CB149" s="55"/>
      <c r="CC149" s="55"/>
      <c r="CD149" s="55"/>
      <c r="CE149" s="55"/>
      <c r="CF149" s="55"/>
      <c r="CG149" s="55"/>
      <c r="CH149" s="55"/>
      <c r="CI149" s="55"/>
      <c r="CJ149" s="55"/>
      <c r="CK149" s="55"/>
      <c r="CL149" s="55"/>
      <c r="CM149" s="55"/>
      <c r="CN149" s="55"/>
      <c r="CO149" s="55"/>
      <c r="CP149" s="55"/>
      <c r="CQ149" s="55"/>
      <c r="CR149" s="55"/>
      <c r="CS149" s="55"/>
      <c r="CT149" s="55"/>
      <c r="CU149" s="55"/>
      <c r="CV149" s="55"/>
      <c r="CW149" s="55"/>
      <c r="CX149" s="55"/>
      <c r="CY149" s="55"/>
      <c r="CZ149" s="55"/>
      <c r="DA149" s="55"/>
      <c r="DB149" s="55"/>
      <c r="DC149" s="55"/>
      <c r="DD149" s="55"/>
      <c r="DE149" s="55"/>
      <c r="DF149" s="55"/>
      <c r="DG149" s="55"/>
      <c r="DH149" s="55"/>
      <c r="DI149" s="55"/>
      <c r="DJ149" s="55"/>
      <c r="DK149" s="55"/>
      <c r="DL149" s="55"/>
      <c r="DM149" s="55"/>
      <c r="DN149" s="55"/>
      <c r="DO149" s="55"/>
      <c r="DP149" s="55"/>
      <c r="DQ149" s="55"/>
      <c r="DR149" s="55"/>
      <c r="DS149" s="55"/>
      <c r="DT149" s="55"/>
      <c r="DU149" s="55"/>
      <c r="DV149" s="55"/>
      <c r="DW149" s="55"/>
      <c r="DX149" s="55"/>
      <c r="DY149" s="55"/>
      <c r="DZ149" s="55"/>
      <c r="EA149" s="55"/>
      <c r="EB149" s="55"/>
      <c r="EC149" s="55"/>
      <c r="ED149" s="55"/>
      <c r="EE149" s="55"/>
      <c r="EF149" s="55"/>
      <c r="EG149" s="55"/>
      <c r="EH149" s="55"/>
      <c r="EI149" s="55"/>
      <c r="EJ149" s="55"/>
      <c r="EK149" s="55"/>
      <c r="EL149" s="55"/>
      <c r="EM149" s="55"/>
      <c r="EN149" s="55"/>
      <c r="EO149" s="55"/>
      <c r="EP149" s="55"/>
      <c r="EQ149" s="55"/>
      <c r="ER149" s="55"/>
      <c r="ES149" s="55"/>
      <c r="ET149" s="55"/>
      <c r="EU149" s="55"/>
      <c r="EV149" s="55"/>
      <c r="EW149" s="55"/>
      <c r="EX149" s="55"/>
      <c r="EY149" s="55"/>
      <c r="EZ149" s="55"/>
      <c r="FA149" s="55"/>
      <c r="FB149" s="55"/>
      <c r="FC149" s="55"/>
      <c r="FD149" s="55"/>
      <c r="FE149" s="55"/>
      <c r="FF149" s="55"/>
      <c r="FG149" s="55"/>
      <c r="FH149" s="55"/>
      <c r="FI149" s="55"/>
      <c r="FJ149" s="55"/>
      <c r="FK149" s="55"/>
      <c r="FL149" s="55"/>
      <c r="FM149" s="55"/>
      <c r="FN149" s="55"/>
      <c r="FO149" s="55"/>
      <c r="FP149" s="55"/>
      <c r="FQ149" s="55"/>
      <c r="FR149" s="55"/>
      <c r="FS149" s="55"/>
      <c r="FT149" s="55"/>
      <c r="FU149" s="55"/>
      <c r="FV149" s="55"/>
      <c r="FW149" s="55"/>
      <c r="FX149" s="55"/>
      <c r="FY149" s="55"/>
      <c r="FZ149" s="55"/>
      <c r="GA149" s="55"/>
      <c r="GB149" s="55"/>
      <c r="GC149" s="55"/>
      <c r="GD149" s="55"/>
      <c r="GE149" s="55"/>
      <c r="GF149" s="55"/>
      <c r="GG149" s="55"/>
      <c r="GH149" s="55"/>
      <c r="GI149" s="55"/>
      <c r="GJ149" s="55"/>
      <c r="GK149" s="55"/>
      <c r="GL149" s="55"/>
      <c r="GM149" s="55"/>
      <c r="GN149" s="55"/>
      <c r="GO149" s="55"/>
      <c r="GP149" s="55"/>
      <c r="GQ149" s="55"/>
      <c r="GR149" s="55"/>
      <c r="GS149" s="55"/>
      <c r="GT149" s="55"/>
      <c r="GU149" s="55"/>
      <c r="GV149" s="55"/>
      <c r="GW149" s="55"/>
      <c r="GX149" s="55"/>
      <c r="GY149" s="55"/>
      <c r="GZ149" s="55"/>
      <c r="HA149" s="55"/>
      <c r="HB149" s="55"/>
      <c r="HC149" s="55"/>
      <c r="HD149" s="55"/>
      <c r="HE149" s="55"/>
      <c r="HF149" s="55"/>
      <c r="HG149" s="55"/>
      <c r="HH149" s="55"/>
      <c r="HI149" s="55"/>
      <c r="HJ149" s="55"/>
      <c r="HK149" s="55"/>
      <c r="HL149" s="55"/>
      <c r="HM149" s="55"/>
      <c r="HN149" s="55"/>
      <c r="HO149" s="55"/>
      <c r="HP149" s="55"/>
      <c r="HQ149" s="55"/>
      <c r="HR149" s="55"/>
      <c r="HS149" s="55"/>
      <c r="HT149" s="55"/>
      <c r="HU149" s="55"/>
      <c r="HV149" s="55"/>
      <c r="HW149" s="55"/>
      <c r="HX149" s="55"/>
      <c r="HY149" s="55"/>
      <c r="HZ149" s="55"/>
      <c r="IA149" s="55"/>
      <c r="IB149" s="55"/>
      <c r="IC149" s="55"/>
      <c r="ID149" s="55"/>
      <c r="IE149" s="55"/>
      <c r="IF149" s="55"/>
      <c r="IG149" s="55"/>
      <c r="IH149" s="55"/>
      <c r="II149" s="55"/>
      <c r="IJ149" s="55"/>
      <c r="IK149" s="55"/>
      <c r="IL149" s="55"/>
      <c r="IM149" s="55"/>
      <c r="IN149" s="55"/>
      <c r="IO149" s="55"/>
      <c r="IP149" s="55"/>
      <c r="IQ149" s="55"/>
      <c r="IR149" s="55"/>
      <c r="IS149" s="55"/>
      <c r="IT149" s="55"/>
      <c r="IU149" s="55"/>
    </row>
    <row r="150" spans="1:255" x14ac:dyDescent="0.25">
      <c r="A150" s="28" t="s">
        <v>125</v>
      </c>
      <c r="B150" s="2">
        <f>SUM(B145,B149)</f>
        <v>850</v>
      </c>
      <c r="C150" s="2">
        <f>SUM(C145,C149)</f>
        <v>25.23</v>
      </c>
      <c r="D150" s="2">
        <f>SUM(D145,D149)</f>
        <v>25.099999999999998</v>
      </c>
      <c r="E150" s="2">
        <f>SUM(E145,E149)</f>
        <v>129.28000000000003</v>
      </c>
      <c r="F150" s="2">
        <f>SUM(F145,F149)</f>
        <v>840.72</v>
      </c>
      <c r="G150" s="2"/>
      <c r="H150" s="2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  <c r="AS150" s="55"/>
      <c r="AT150" s="55"/>
      <c r="AU150" s="55"/>
      <c r="AV150" s="55"/>
      <c r="AW150" s="55"/>
      <c r="AX150" s="55"/>
      <c r="AY150" s="55"/>
      <c r="AZ150" s="55"/>
      <c r="BA150" s="55"/>
      <c r="BB150" s="55"/>
      <c r="BC150" s="55"/>
      <c r="BD150" s="55"/>
      <c r="BE150" s="55"/>
      <c r="BF150" s="55"/>
      <c r="BG150" s="55"/>
      <c r="BH150" s="55"/>
      <c r="BI150" s="55"/>
      <c r="BJ150" s="55"/>
      <c r="BK150" s="55"/>
      <c r="BL150" s="55"/>
      <c r="BM150" s="55"/>
      <c r="BN150" s="55"/>
      <c r="BO150" s="55"/>
      <c r="BP150" s="55"/>
      <c r="BQ150" s="55"/>
      <c r="BR150" s="55"/>
      <c r="BS150" s="55"/>
      <c r="BT150" s="55"/>
      <c r="BU150" s="55"/>
      <c r="BV150" s="55"/>
      <c r="BW150" s="55"/>
      <c r="BX150" s="55"/>
      <c r="BY150" s="55"/>
      <c r="BZ150" s="55"/>
      <c r="CA150" s="55"/>
      <c r="CB150" s="55"/>
      <c r="CC150" s="55"/>
      <c r="CD150" s="55"/>
      <c r="CE150" s="55"/>
      <c r="CF150" s="55"/>
      <c r="CG150" s="55"/>
      <c r="CH150" s="55"/>
      <c r="CI150" s="55"/>
      <c r="CJ150" s="55"/>
      <c r="CK150" s="55"/>
      <c r="CL150" s="55"/>
      <c r="CM150" s="55"/>
      <c r="CN150" s="55"/>
      <c r="CO150" s="55"/>
      <c r="CP150" s="55"/>
      <c r="CQ150" s="55"/>
      <c r="CR150" s="55"/>
      <c r="CS150" s="55"/>
      <c r="CT150" s="55"/>
      <c r="CU150" s="55"/>
      <c r="CV150" s="55"/>
      <c r="CW150" s="55"/>
      <c r="CX150" s="55"/>
      <c r="CY150" s="55"/>
      <c r="CZ150" s="55"/>
      <c r="DA150" s="55"/>
      <c r="DB150" s="55"/>
      <c r="DC150" s="55"/>
      <c r="DD150" s="55"/>
      <c r="DE150" s="55"/>
      <c r="DF150" s="55"/>
      <c r="DG150" s="55"/>
      <c r="DH150" s="55"/>
      <c r="DI150" s="55"/>
      <c r="DJ150" s="55"/>
      <c r="DK150" s="55"/>
      <c r="DL150" s="55"/>
      <c r="DM150" s="55"/>
      <c r="DN150" s="55"/>
      <c r="DO150" s="55"/>
      <c r="DP150" s="55"/>
      <c r="DQ150" s="55"/>
      <c r="DR150" s="55"/>
      <c r="DS150" s="55"/>
      <c r="DT150" s="55"/>
      <c r="DU150" s="55"/>
      <c r="DV150" s="55"/>
      <c r="DW150" s="55"/>
      <c r="DX150" s="55"/>
      <c r="DY150" s="55"/>
      <c r="DZ150" s="55"/>
      <c r="EA150" s="55"/>
      <c r="EB150" s="55"/>
      <c r="EC150" s="55"/>
      <c r="ED150" s="55"/>
      <c r="EE150" s="55"/>
      <c r="EF150" s="55"/>
      <c r="EG150" s="55"/>
      <c r="EH150" s="55"/>
      <c r="EI150" s="55"/>
      <c r="EJ150" s="55"/>
      <c r="EK150" s="55"/>
      <c r="EL150" s="55"/>
      <c r="EM150" s="55"/>
      <c r="EN150" s="55"/>
      <c r="EO150" s="55"/>
      <c r="EP150" s="55"/>
      <c r="EQ150" s="55"/>
      <c r="ER150" s="55"/>
      <c r="ES150" s="55"/>
      <c r="ET150" s="55"/>
      <c r="EU150" s="55"/>
      <c r="EV150" s="55"/>
      <c r="EW150" s="55"/>
      <c r="EX150" s="55"/>
      <c r="EY150" s="55"/>
      <c r="EZ150" s="55"/>
      <c r="FA150" s="55"/>
      <c r="FB150" s="55"/>
      <c r="FC150" s="55"/>
      <c r="FD150" s="55"/>
      <c r="FE150" s="55"/>
      <c r="FF150" s="55"/>
      <c r="FG150" s="55"/>
      <c r="FH150" s="55"/>
      <c r="FI150" s="55"/>
      <c r="FJ150" s="55"/>
      <c r="FK150" s="55"/>
      <c r="FL150" s="55"/>
      <c r="FM150" s="55"/>
      <c r="FN150" s="55"/>
      <c r="FO150" s="55"/>
      <c r="FP150" s="55"/>
      <c r="FQ150" s="55"/>
      <c r="FR150" s="55"/>
      <c r="FS150" s="55"/>
      <c r="FT150" s="55"/>
      <c r="FU150" s="55"/>
      <c r="FV150" s="55"/>
      <c r="FW150" s="55"/>
      <c r="FX150" s="55"/>
      <c r="FY150" s="55"/>
      <c r="FZ150" s="55"/>
      <c r="GA150" s="55"/>
      <c r="GB150" s="55"/>
      <c r="GC150" s="55"/>
      <c r="GD150" s="55"/>
      <c r="GE150" s="55"/>
      <c r="GF150" s="55"/>
      <c r="GG150" s="55"/>
      <c r="GH150" s="55"/>
      <c r="GI150" s="55"/>
      <c r="GJ150" s="55"/>
      <c r="GK150" s="55"/>
      <c r="GL150" s="55"/>
      <c r="GM150" s="55"/>
      <c r="GN150" s="55"/>
      <c r="GO150" s="55"/>
      <c r="GP150" s="55"/>
      <c r="GQ150" s="55"/>
      <c r="GR150" s="55"/>
      <c r="GS150" s="55"/>
      <c r="GT150" s="55"/>
      <c r="GU150" s="55"/>
      <c r="GV150" s="55"/>
      <c r="GW150" s="55"/>
      <c r="GX150" s="55"/>
      <c r="GY150" s="55"/>
      <c r="GZ150" s="55"/>
      <c r="HA150" s="55"/>
      <c r="HB150" s="55"/>
      <c r="HC150" s="55"/>
      <c r="HD150" s="55"/>
      <c r="HE150" s="55"/>
      <c r="HF150" s="55"/>
      <c r="HG150" s="55"/>
      <c r="HH150" s="55"/>
      <c r="HI150" s="55"/>
      <c r="HJ150" s="55"/>
      <c r="HK150" s="55"/>
      <c r="HL150" s="55"/>
      <c r="HM150" s="55"/>
      <c r="HN150" s="55"/>
      <c r="HO150" s="55"/>
      <c r="HP150" s="55"/>
      <c r="HQ150" s="55"/>
      <c r="HR150" s="55"/>
      <c r="HS150" s="55"/>
      <c r="HT150" s="55"/>
      <c r="HU150" s="55"/>
      <c r="HV150" s="55"/>
      <c r="HW150" s="55"/>
      <c r="HX150" s="55"/>
      <c r="HY150" s="55"/>
      <c r="HZ150" s="55"/>
      <c r="IA150" s="55"/>
      <c r="IB150" s="55"/>
      <c r="IC150" s="55"/>
      <c r="ID150" s="55"/>
      <c r="IE150" s="55"/>
      <c r="IF150" s="55"/>
      <c r="IG150" s="55"/>
      <c r="IH150" s="55"/>
      <c r="II150" s="55"/>
      <c r="IJ150" s="55"/>
      <c r="IK150" s="55"/>
      <c r="IL150" s="55"/>
      <c r="IM150" s="55"/>
      <c r="IN150" s="55"/>
      <c r="IO150" s="55"/>
      <c r="IP150" s="55"/>
      <c r="IQ150" s="55"/>
      <c r="IR150" s="55"/>
      <c r="IS150" s="55"/>
      <c r="IT150" s="55"/>
      <c r="IU150" s="55"/>
    </row>
    <row r="151" spans="1:255" x14ac:dyDescent="0.25">
      <c r="A151" s="117" t="s">
        <v>75</v>
      </c>
      <c r="B151" s="118"/>
      <c r="C151" s="118"/>
      <c r="D151" s="118"/>
      <c r="E151" s="118"/>
      <c r="F151" s="118"/>
      <c r="G151" s="118"/>
      <c r="H151" s="119"/>
    </row>
    <row r="152" spans="1:255" ht="14.25" customHeight="1" x14ac:dyDescent="0.2">
      <c r="A152" s="2" t="s">
        <v>3</v>
      </c>
      <c r="B152" s="2" t="s">
        <v>4</v>
      </c>
      <c r="C152" s="3" t="s">
        <v>5</v>
      </c>
      <c r="D152" s="3" t="s">
        <v>6</v>
      </c>
      <c r="E152" s="3" t="s">
        <v>7</v>
      </c>
      <c r="F152" s="4" t="s">
        <v>8</v>
      </c>
      <c r="G152" s="72" t="s">
        <v>9</v>
      </c>
      <c r="H152" s="3" t="s">
        <v>10</v>
      </c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  <c r="IA152" s="6"/>
      <c r="IB152" s="6"/>
      <c r="IC152" s="6"/>
      <c r="ID152" s="6"/>
      <c r="IE152" s="6"/>
      <c r="IF152" s="6"/>
      <c r="IG152" s="6"/>
      <c r="IH152" s="6"/>
      <c r="II152" s="6"/>
      <c r="IJ152" s="6"/>
      <c r="IK152" s="6"/>
      <c r="IL152" s="6"/>
      <c r="IM152" s="6"/>
      <c r="IN152" s="6"/>
      <c r="IO152" s="6"/>
      <c r="IP152" s="6"/>
      <c r="IQ152" s="6"/>
      <c r="IR152" s="6"/>
      <c r="IS152" s="6"/>
      <c r="IT152" s="6"/>
      <c r="IU152" s="6"/>
    </row>
    <row r="153" spans="1:255" x14ac:dyDescent="0.25">
      <c r="A153" s="112" t="s">
        <v>280</v>
      </c>
      <c r="B153" s="113"/>
      <c r="C153" s="114"/>
      <c r="D153" s="114"/>
      <c r="E153" s="114"/>
      <c r="F153" s="114"/>
      <c r="G153" s="113"/>
      <c r="H153" s="115"/>
    </row>
    <row r="154" spans="1:255" ht="24" x14ac:dyDescent="0.25">
      <c r="A154" s="31" t="s">
        <v>109</v>
      </c>
      <c r="B154" s="33">
        <v>100</v>
      </c>
      <c r="C154" s="9">
        <v>1.41</v>
      </c>
      <c r="D154" s="9">
        <v>6.01</v>
      </c>
      <c r="E154" s="9">
        <v>8.26</v>
      </c>
      <c r="F154" s="9">
        <v>92.8</v>
      </c>
      <c r="G154" s="34" t="s">
        <v>110</v>
      </c>
      <c r="H154" s="11" t="s">
        <v>111</v>
      </c>
    </row>
    <row r="155" spans="1:255" ht="15" x14ac:dyDescent="0.25">
      <c r="A155" s="12" t="s">
        <v>288</v>
      </c>
      <c r="B155" s="13">
        <v>100</v>
      </c>
      <c r="C155" s="41">
        <v>13.6</v>
      </c>
      <c r="D155" s="41">
        <v>8.3000000000000007</v>
      </c>
      <c r="E155" s="41">
        <v>14.96</v>
      </c>
      <c r="F155" s="41">
        <v>192.6</v>
      </c>
      <c r="G155" s="77" t="s">
        <v>289</v>
      </c>
      <c r="H155" s="38" t="s">
        <v>290</v>
      </c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  <c r="AA155" s="180"/>
      <c r="AB155" s="180"/>
      <c r="AC155" s="180"/>
      <c r="AD155" s="180"/>
      <c r="AE155" s="180"/>
      <c r="AF155" s="180"/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0"/>
      <c r="AT155" s="180"/>
      <c r="AU155" s="180"/>
      <c r="AV155" s="180"/>
      <c r="AW155" s="180"/>
      <c r="AX155" s="180"/>
      <c r="AY155" s="180"/>
      <c r="AZ155" s="180"/>
      <c r="BA155" s="180"/>
      <c r="BB155" s="180"/>
      <c r="BC155" s="180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0"/>
      <c r="BX155" s="180"/>
      <c r="BY155" s="180"/>
      <c r="BZ155" s="180"/>
      <c r="CA155" s="180"/>
      <c r="CB155" s="180"/>
      <c r="CC155" s="180"/>
      <c r="CD155" s="180"/>
      <c r="CE155" s="180"/>
      <c r="CF155" s="180"/>
      <c r="CG155" s="180"/>
      <c r="CH155" s="180"/>
      <c r="CI155" s="180"/>
      <c r="CJ155" s="180"/>
      <c r="CK155" s="180"/>
      <c r="CL155" s="180"/>
      <c r="CM155" s="180"/>
      <c r="CN155" s="180"/>
      <c r="CO155" s="180"/>
      <c r="CP155" s="180"/>
      <c r="CQ155" s="180"/>
      <c r="CR155" s="180"/>
      <c r="CS155" s="180"/>
      <c r="CT155" s="180"/>
      <c r="CU155" s="180"/>
      <c r="CV155" s="180"/>
      <c r="CW155" s="180"/>
      <c r="CX155" s="180"/>
      <c r="CY155" s="180"/>
      <c r="CZ155" s="180"/>
      <c r="DA155" s="180"/>
      <c r="DB155" s="180"/>
      <c r="DC155" s="180"/>
      <c r="DD155" s="180"/>
      <c r="DE155" s="180"/>
      <c r="DF155" s="180"/>
      <c r="DG155" s="180"/>
      <c r="DH155" s="180"/>
      <c r="DI155" s="180"/>
      <c r="DJ155" s="180"/>
      <c r="DK155" s="180"/>
      <c r="DL155" s="180"/>
      <c r="DM155" s="180"/>
      <c r="DN155" s="180"/>
      <c r="DO155" s="180"/>
      <c r="DP155" s="180"/>
      <c r="DQ155" s="180"/>
      <c r="DR155" s="180"/>
      <c r="DS155" s="180"/>
      <c r="DT155" s="180"/>
      <c r="DU155" s="180"/>
      <c r="DV155" s="180"/>
      <c r="DW155" s="180"/>
      <c r="DX155" s="180"/>
      <c r="DY155" s="180"/>
      <c r="DZ155" s="180"/>
      <c r="EA155" s="180"/>
      <c r="EB155" s="180"/>
      <c r="EC155" s="180"/>
      <c r="ED155" s="180"/>
      <c r="EE155" s="180"/>
      <c r="EF155" s="180"/>
      <c r="EG155" s="180"/>
      <c r="EH155" s="180"/>
      <c r="EI155" s="180"/>
      <c r="EJ155" s="180"/>
      <c r="EK155" s="180"/>
      <c r="EL155" s="180"/>
      <c r="EM155" s="180"/>
      <c r="EN155" s="180"/>
      <c r="EO155" s="180"/>
      <c r="EP155" s="180"/>
      <c r="EQ155" s="180"/>
      <c r="ER155" s="180"/>
      <c r="ES155" s="180"/>
      <c r="ET155" s="180"/>
      <c r="EU155" s="180"/>
      <c r="EV155" s="180"/>
      <c r="EW155" s="180"/>
      <c r="EX155" s="180"/>
      <c r="EY155" s="180"/>
      <c r="EZ155" s="180"/>
      <c r="FA155" s="180"/>
      <c r="FB155" s="180"/>
      <c r="FC155" s="180"/>
      <c r="FD155" s="180"/>
      <c r="FE155" s="180"/>
      <c r="FF155" s="180"/>
      <c r="FG155" s="180"/>
      <c r="FH155" s="180"/>
      <c r="FI155" s="180"/>
      <c r="FJ155" s="180"/>
      <c r="FK155" s="180"/>
      <c r="FL155" s="180"/>
      <c r="FM155" s="180"/>
      <c r="FN155" s="180"/>
      <c r="FO155" s="180"/>
      <c r="FP155" s="180"/>
      <c r="FQ155" s="180"/>
      <c r="FR155" s="180"/>
      <c r="FS155" s="180"/>
      <c r="FT155" s="180"/>
      <c r="FU155" s="180"/>
      <c r="FV155" s="180"/>
      <c r="FW155" s="180"/>
      <c r="FX155" s="180"/>
      <c r="FY155" s="180"/>
      <c r="FZ155" s="180"/>
      <c r="GA155" s="180"/>
      <c r="GB155" s="180"/>
      <c r="GC155" s="180"/>
      <c r="GD155" s="180"/>
      <c r="GE155" s="180"/>
      <c r="GF155" s="180"/>
      <c r="GG155" s="180"/>
      <c r="GH155" s="180"/>
      <c r="GI155" s="180"/>
      <c r="GJ155" s="180"/>
      <c r="GK155" s="180"/>
      <c r="GL155" s="180"/>
      <c r="GM155" s="180"/>
      <c r="GN155" s="180"/>
      <c r="GO155" s="180"/>
      <c r="GP155" s="180"/>
      <c r="GQ155" s="180"/>
      <c r="GR155" s="180"/>
      <c r="GS155" s="180"/>
      <c r="GT155" s="180"/>
      <c r="GU155" s="180"/>
      <c r="GV155" s="180"/>
      <c r="GW155" s="180"/>
      <c r="GX155" s="180"/>
      <c r="GY155" s="180"/>
      <c r="GZ155" s="180"/>
      <c r="HA155" s="180"/>
      <c r="HB155" s="180"/>
      <c r="HC155" s="180"/>
      <c r="HD155" s="180"/>
      <c r="HE155" s="180"/>
      <c r="HF155" s="180"/>
      <c r="HG155" s="180"/>
      <c r="HH155" s="180"/>
      <c r="HI155" s="180"/>
      <c r="HJ155" s="180"/>
      <c r="HK155" s="180"/>
      <c r="HL155" s="180"/>
      <c r="HM155" s="180"/>
      <c r="HN155" s="180"/>
      <c r="HO155" s="180"/>
      <c r="HP155" s="180"/>
      <c r="HQ155" s="180"/>
      <c r="HR155" s="180"/>
      <c r="HS155" s="180"/>
      <c r="HT155" s="180"/>
      <c r="HU155" s="180"/>
      <c r="HV155" s="180"/>
      <c r="HW155" s="180"/>
      <c r="HX155" s="180"/>
      <c r="HY155" s="180"/>
      <c r="HZ155" s="180"/>
      <c r="IA155" s="180"/>
      <c r="IB155" s="180"/>
      <c r="IC155" s="180"/>
      <c r="ID155" s="180"/>
      <c r="IE155" s="180"/>
      <c r="IF155" s="180"/>
      <c r="IG155" s="180"/>
      <c r="IH155" s="180"/>
      <c r="II155" s="180"/>
      <c r="IJ155" s="180"/>
      <c r="IK155" s="180"/>
      <c r="IL155" s="180"/>
      <c r="IM155" s="180"/>
      <c r="IN155" s="180"/>
      <c r="IO155" s="180"/>
      <c r="IP155" s="180"/>
      <c r="IQ155" s="180"/>
      <c r="IR155" s="180"/>
      <c r="IS155" s="180"/>
      <c r="IT155" s="180"/>
      <c r="IU155" s="180"/>
    </row>
    <row r="156" spans="1:255" ht="15.75" customHeight="1" x14ac:dyDescent="0.2">
      <c r="A156" s="7" t="s">
        <v>115</v>
      </c>
      <c r="B156" s="8">
        <v>180</v>
      </c>
      <c r="C156" s="9">
        <v>5.04</v>
      </c>
      <c r="D156" s="9">
        <v>5.8</v>
      </c>
      <c r="E156" s="9">
        <v>39.200000000000003</v>
      </c>
      <c r="F156" s="9">
        <v>227.2</v>
      </c>
      <c r="G156" s="10" t="s">
        <v>116</v>
      </c>
      <c r="H156" s="35" t="s">
        <v>117</v>
      </c>
    </row>
    <row r="157" spans="1:255" x14ac:dyDescent="0.2">
      <c r="A157" s="175" t="s">
        <v>38</v>
      </c>
      <c r="B157" s="91">
        <v>215</v>
      </c>
      <c r="C157" s="92">
        <v>7.0000000000000007E-2</v>
      </c>
      <c r="D157" s="92">
        <v>0.02</v>
      </c>
      <c r="E157" s="92">
        <v>15</v>
      </c>
      <c r="F157" s="92">
        <v>60</v>
      </c>
      <c r="G157" s="91" t="s">
        <v>39</v>
      </c>
      <c r="H157" s="35" t="s">
        <v>40</v>
      </c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  <c r="IA157" s="6"/>
      <c r="IB157" s="6"/>
      <c r="IC157" s="6"/>
      <c r="ID157" s="6"/>
      <c r="IE157" s="6"/>
      <c r="IF157" s="6"/>
      <c r="IG157" s="6"/>
      <c r="IH157" s="6"/>
      <c r="II157" s="6"/>
      <c r="IJ157" s="6"/>
      <c r="IK157" s="6"/>
      <c r="IL157" s="6"/>
      <c r="IM157" s="6"/>
      <c r="IN157" s="6"/>
      <c r="IO157" s="6"/>
      <c r="IP157" s="6"/>
      <c r="IQ157" s="6"/>
      <c r="IR157" s="6"/>
      <c r="IS157" s="6"/>
      <c r="IT157" s="6"/>
      <c r="IU157" s="6"/>
    </row>
    <row r="158" spans="1:255" x14ac:dyDescent="0.25">
      <c r="A158" s="25" t="s">
        <v>41</v>
      </c>
      <c r="B158" s="93">
        <v>20</v>
      </c>
      <c r="C158" s="94">
        <v>1.3</v>
      </c>
      <c r="D158" s="94">
        <v>0.2</v>
      </c>
      <c r="E158" s="94">
        <v>8.6</v>
      </c>
      <c r="F158" s="94">
        <v>43</v>
      </c>
      <c r="G158" s="71" t="s">
        <v>25</v>
      </c>
      <c r="H158" s="18" t="s">
        <v>42</v>
      </c>
      <c r="I158" s="88"/>
      <c r="J158" s="88"/>
      <c r="K158" s="88"/>
      <c r="L158" s="88"/>
      <c r="M158" s="88"/>
      <c r="N158" s="88"/>
      <c r="O158" s="88"/>
      <c r="P158" s="88"/>
      <c r="Q158" s="88"/>
      <c r="R158" s="88"/>
      <c r="S158" s="88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  <c r="AO158" s="88"/>
      <c r="AP158" s="88"/>
      <c r="AQ158" s="88"/>
      <c r="AR158" s="88"/>
      <c r="AS158" s="88"/>
      <c r="AT158" s="88"/>
      <c r="AU158" s="88"/>
      <c r="AV158" s="88"/>
      <c r="AW158" s="88"/>
      <c r="AX158" s="88"/>
      <c r="AY158" s="88"/>
      <c r="AZ158" s="88"/>
      <c r="BA158" s="88"/>
      <c r="BB158" s="88"/>
      <c r="BC158" s="88"/>
      <c r="BD158" s="88"/>
      <c r="BE158" s="88"/>
      <c r="BF158" s="88"/>
      <c r="BG158" s="88"/>
      <c r="BH158" s="88"/>
      <c r="BI158" s="88"/>
      <c r="BJ158" s="88"/>
      <c r="BK158" s="88"/>
      <c r="BL158" s="88"/>
      <c r="BM158" s="88"/>
      <c r="BN158" s="88"/>
      <c r="BO158" s="88"/>
      <c r="BP158" s="88"/>
      <c r="BQ158" s="88"/>
      <c r="BR158" s="88"/>
      <c r="BS158" s="88"/>
      <c r="BT158" s="88"/>
      <c r="BU158" s="88"/>
      <c r="BV158" s="88"/>
      <c r="BW158" s="88"/>
      <c r="BX158" s="88"/>
      <c r="BY158" s="88"/>
      <c r="BZ158" s="88"/>
      <c r="CA158" s="88"/>
      <c r="CB158" s="88"/>
      <c r="CC158" s="88"/>
      <c r="CD158" s="88"/>
      <c r="CE158" s="88"/>
      <c r="CF158" s="88"/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8"/>
      <c r="CS158" s="88"/>
      <c r="CT158" s="88"/>
      <c r="CU158" s="88"/>
      <c r="CV158" s="88"/>
      <c r="CW158" s="88"/>
      <c r="CX158" s="88"/>
      <c r="CY158" s="88"/>
      <c r="CZ158" s="88"/>
      <c r="DA158" s="88"/>
      <c r="DB158" s="88"/>
      <c r="DC158" s="88"/>
      <c r="DD158" s="88"/>
      <c r="DE158" s="88"/>
      <c r="DF158" s="88"/>
      <c r="DG158" s="88"/>
      <c r="DH158" s="88"/>
      <c r="DI158" s="88"/>
      <c r="DJ158" s="88"/>
      <c r="DK158" s="88"/>
      <c r="DL158" s="88"/>
      <c r="DM158" s="88"/>
      <c r="DN158" s="88"/>
      <c r="DO158" s="88"/>
      <c r="DP158" s="88"/>
      <c r="DQ158" s="88"/>
      <c r="DR158" s="88"/>
      <c r="DS158" s="88"/>
      <c r="DT158" s="88"/>
      <c r="DU158" s="88"/>
      <c r="DV158" s="88"/>
      <c r="DW158" s="88"/>
      <c r="DX158" s="88"/>
      <c r="DY158" s="88"/>
      <c r="DZ158" s="88"/>
      <c r="EA158" s="88"/>
      <c r="EB158" s="88"/>
      <c r="EC158" s="88"/>
      <c r="ED158" s="88"/>
      <c r="EE158" s="88"/>
      <c r="EF158" s="88"/>
      <c r="EG158" s="88"/>
      <c r="EH158" s="88"/>
      <c r="EI158" s="88"/>
      <c r="EJ158" s="88"/>
      <c r="EK158" s="88"/>
      <c r="EL158" s="88"/>
      <c r="EM158" s="88"/>
      <c r="EN158" s="88"/>
      <c r="EO158" s="88"/>
      <c r="EP158" s="88"/>
      <c r="EQ158" s="88"/>
      <c r="ER158" s="88"/>
      <c r="ES158" s="88"/>
      <c r="ET158" s="88"/>
      <c r="EU158" s="88"/>
      <c r="EV158" s="88"/>
      <c r="EW158" s="88"/>
      <c r="EX158" s="88"/>
      <c r="EY158" s="88"/>
      <c r="EZ158" s="88"/>
      <c r="FA158" s="88"/>
      <c r="FB158" s="88"/>
      <c r="FC158" s="88"/>
      <c r="FD158" s="88"/>
      <c r="FE158" s="88"/>
      <c r="FF158" s="88"/>
      <c r="FG158" s="88"/>
      <c r="FH158" s="88"/>
      <c r="FI158" s="88"/>
      <c r="FJ158" s="88"/>
      <c r="FK158" s="88"/>
      <c r="FL158" s="88"/>
      <c r="FM158" s="88"/>
      <c r="FN158" s="88"/>
      <c r="FO158" s="88"/>
      <c r="FP158" s="88"/>
      <c r="FQ158" s="88"/>
      <c r="FR158" s="88"/>
      <c r="FS158" s="88"/>
      <c r="FT158" s="88"/>
      <c r="FU158" s="88"/>
      <c r="FV158" s="88"/>
      <c r="FW158" s="88"/>
      <c r="FX158" s="88"/>
      <c r="FY158" s="88"/>
      <c r="FZ158" s="88"/>
      <c r="GA158" s="88"/>
      <c r="GB158" s="88"/>
      <c r="GC158" s="88"/>
      <c r="GD158" s="88"/>
      <c r="GE158" s="88"/>
      <c r="GF158" s="88"/>
      <c r="GG158" s="88"/>
      <c r="GH158" s="88"/>
      <c r="GI158" s="88"/>
      <c r="GJ158" s="88"/>
      <c r="GK158" s="88"/>
      <c r="GL158" s="88"/>
      <c r="GM158" s="88"/>
      <c r="GN158" s="88"/>
      <c r="GO158" s="88"/>
      <c r="GP158" s="88"/>
      <c r="GQ158" s="88"/>
      <c r="GR158" s="88"/>
      <c r="GS158" s="88"/>
      <c r="GT158" s="88"/>
      <c r="GU158" s="88"/>
      <c r="GV158" s="88"/>
      <c r="GW158" s="88"/>
      <c r="GX158" s="88"/>
      <c r="GY158" s="88"/>
      <c r="GZ158" s="88"/>
      <c r="HA158" s="88"/>
      <c r="HB158" s="88"/>
      <c r="HC158" s="88"/>
      <c r="HD158" s="88"/>
      <c r="HE158" s="88"/>
      <c r="HF158" s="88"/>
      <c r="HG158" s="88"/>
      <c r="HH158" s="88"/>
      <c r="HI158" s="88"/>
      <c r="HJ158" s="88"/>
      <c r="HK158" s="88"/>
      <c r="HL158" s="88"/>
      <c r="HM158" s="88"/>
      <c r="HN158" s="88"/>
      <c r="HO158" s="88"/>
      <c r="HP158" s="88"/>
      <c r="HQ158" s="88"/>
      <c r="HR158" s="88"/>
      <c r="HS158" s="88"/>
      <c r="HT158" s="88"/>
      <c r="HU158" s="88"/>
      <c r="HV158" s="88"/>
      <c r="HW158" s="88"/>
      <c r="HX158" s="88"/>
      <c r="HY158" s="88"/>
      <c r="HZ158" s="88"/>
      <c r="IA158" s="88"/>
      <c r="IB158" s="88"/>
      <c r="IC158" s="88"/>
      <c r="ID158" s="88"/>
      <c r="IE158" s="88"/>
      <c r="IF158" s="88"/>
      <c r="IG158" s="88"/>
      <c r="IH158" s="88"/>
      <c r="II158" s="88"/>
      <c r="IJ158" s="88"/>
      <c r="IK158" s="88"/>
      <c r="IL158" s="88"/>
      <c r="IM158" s="88"/>
      <c r="IN158" s="88"/>
      <c r="IO158" s="88"/>
      <c r="IP158" s="88"/>
      <c r="IQ158" s="88"/>
      <c r="IR158" s="88"/>
      <c r="IS158" s="88"/>
      <c r="IT158" s="88"/>
      <c r="IU158" s="88"/>
    </row>
    <row r="159" spans="1:255" x14ac:dyDescent="0.25">
      <c r="A159" s="28" t="s">
        <v>27</v>
      </c>
      <c r="B159" s="2">
        <f>SUM(B154:B158)</f>
        <v>615</v>
      </c>
      <c r="C159" s="72">
        <f>SUM(C154:C158)</f>
        <v>21.42</v>
      </c>
      <c r="D159" s="72">
        <f>SUM(D154:D158)</f>
        <v>20.329999999999998</v>
      </c>
      <c r="E159" s="72">
        <f>SUM(E154:E158)</f>
        <v>86.02</v>
      </c>
      <c r="F159" s="72">
        <f>SUM(F154:F158)</f>
        <v>615.59999999999991</v>
      </c>
      <c r="G159" s="72"/>
      <c r="H159" s="72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  <c r="AS159" s="55"/>
      <c r="AT159" s="55"/>
      <c r="AU159" s="55"/>
      <c r="AV159" s="55"/>
      <c r="AW159" s="55"/>
      <c r="AX159" s="55"/>
      <c r="AY159" s="55"/>
      <c r="AZ159" s="55"/>
      <c r="BA159" s="55"/>
      <c r="BB159" s="55"/>
      <c r="BC159" s="55"/>
      <c r="BD159" s="55"/>
      <c r="BE159" s="55"/>
      <c r="BF159" s="55"/>
      <c r="BG159" s="55"/>
      <c r="BH159" s="55"/>
      <c r="BI159" s="55"/>
      <c r="BJ159" s="55"/>
      <c r="BK159" s="55"/>
      <c r="BL159" s="55"/>
      <c r="BM159" s="55"/>
      <c r="BN159" s="55"/>
      <c r="BO159" s="55"/>
      <c r="BP159" s="55"/>
      <c r="BQ159" s="55"/>
      <c r="BR159" s="55"/>
      <c r="BS159" s="55"/>
      <c r="BT159" s="55"/>
      <c r="BU159" s="55"/>
      <c r="BV159" s="55"/>
      <c r="BW159" s="55"/>
      <c r="BX159" s="55"/>
      <c r="BY159" s="55"/>
      <c r="BZ159" s="55"/>
      <c r="CA159" s="55"/>
      <c r="CB159" s="55"/>
      <c r="CC159" s="55"/>
      <c r="CD159" s="55"/>
      <c r="CE159" s="55"/>
      <c r="CF159" s="55"/>
      <c r="CG159" s="55"/>
      <c r="CH159" s="55"/>
      <c r="CI159" s="55"/>
      <c r="CJ159" s="55"/>
      <c r="CK159" s="55"/>
      <c r="CL159" s="55"/>
      <c r="CM159" s="55"/>
      <c r="CN159" s="55"/>
      <c r="CO159" s="55"/>
      <c r="CP159" s="55"/>
      <c r="CQ159" s="55"/>
      <c r="CR159" s="55"/>
      <c r="CS159" s="55"/>
      <c r="CT159" s="55"/>
      <c r="CU159" s="55"/>
      <c r="CV159" s="55"/>
      <c r="CW159" s="55"/>
      <c r="CX159" s="55"/>
      <c r="CY159" s="55"/>
      <c r="CZ159" s="55"/>
      <c r="DA159" s="55"/>
      <c r="DB159" s="55"/>
      <c r="DC159" s="55"/>
      <c r="DD159" s="55"/>
      <c r="DE159" s="55"/>
      <c r="DF159" s="55"/>
      <c r="DG159" s="55"/>
      <c r="DH159" s="55"/>
      <c r="DI159" s="55"/>
      <c r="DJ159" s="55"/>
      <c r="DK159" s="55"/>
      <c r="DL159" s="55"/>
      <c r="DM159" s="55"/>
      <c r="DN159" s="55"/>
      <c r="DO159" s="55"/>
      <c r="DP159" s="55"/>
      <c r="DQ159" s="55"/>
      <c r="DR159" s="55"/>
      <c r="DS159" s="55"/>
      <c r="DT159" s="55"/>
      <c r="DU159" s="55"/>
      <c r="DV159" s="55"/>
      <c r="DW159" s="55"/>
      <c r="DX159" s="55"/>
      <c r="DY159" s="55"/>
      <c r="DZ159" s="55"/>
      <c r="EA159" s="55"/>
      <c r="EB159" s="55"/>
      <c r="EC159" s="55"/>
      <c r="ED159" s="55"/>
      <c r="EE159" s="55"/>
      <c r="EF159" s="55"/>
      <c r="EG159" s="55"/>
      <c r="EH159" s="55"/>
      <c r="EI159" s="55"/>
      <c r="EJ159" s="55"/>
      <c r="EK159" s="55"/>
      <c r="EL159" s="55"/>
      <c r="EM159" s="55"/>
      <c r="EN159" s="55"/>
      <c r="EO159" s="55"/>
      <c r="EP159" s="55"/>
      <c r="EQ159" s="55"/>
      <c r="ER159" s="55"/>
      <c r="ES159" s="55"/>
      <c r="ET159" s="55"/>
      <c r="EU159" s="55"/>
      <c r="EV159" s="55"/>
      <c r="EW159" s="55"/>
      <c r="EX159" s="55"/>
      <c r="EY159" s="55"/>
      <c r="EZ159" s="55"/>
      <c r="FA159" s="55"/>
      <c r="FB159" s="55"/>
      <c r="FC159" s="55"/>
      <c r="FD159" s="55"/>
      <c r="FE159" s="55"/>
      <c r="FF159" s="55"/>
      <c r="FG159" s="55"/>
      <c r="FH159" s="55"/>
      <c r="FI159" s="55"/>
      <c r="FJ159" s="55"/>
      <c r="FK159" s="55"/>
      <c r="FL159" s="55"/>
      <c r="FM159" s="55"/>
      <c r="FN159" s="55"/>
      <c r="FO159" s="55"/>
      <c r="FP159" s="55"/>
      <c r="FQ159" s="55"/>
      <c r="FR159" s="55"/>
      <c r="FS159" s="55"/>
      <c r="FT159" s="55"/>
      <c r="FU159" s="55"/>
      <c r="FV159" s="55"/>
      <c r="FW159" s="55"/>
      <c r="FX159" s="55"/>
      <c r="FY159" s="55"/>
      <c r="FZ159" s="55"/>
      <c r="GA159" s="55"/>
      <c r="GB159" s="55"/>
      <c r="GC159" s="55"/>
      <c r="GD159" s="55"/>
      <c r="GE159" s="55"/>
      <c r="GF159" s="55"/>
      <c r="GG159" s="55"/>
      <c r="GH159" s="55"/>
      <c r="GI159" s="55"/>
      <c r="GJ159" s="55"/>
      <c r="GK159" s="55"/>
      <c r="GL159" s="55"/>
      <c r="GM159" s="55"/>
      <c r="GN159" s="55"/>
      <c r="GO159" s="55"/>
      <c r="GP159" s="55"/>
      <c r="GQ159" s="55"/>
      <c r="GR159" s="55"/>
      <c r="GS159" s="55"/>
      <c r="GT159" s="55"/>
      <c r="GU159" s="55"/>
      <c r="GV159" s="55"/>
      <c r="GW159" s="55"/>
      <c r="GX159" s="55"/>
      <c r="GY159" s="55"/>
      <c r="GZ159" s="55"/>
      <c r="HA159" s="55"/>
      <c r="HB159" s="55"/>
      <c r="HC159" s="55"/>
      <c r="HD159" s="55"/>
      <c r="HE159" s="55"/>
      <c r="HF159" s="55"/>
      <c r="HG159" s="55"/>
      <c r="HH159" s="55"/>
      <c r="HI159" s="55"/>
      <c r="HJ159" s="55"/>
      <c r="HK159" s="55"/>
      <c r="HL159" s="55"/>
      <c r="HM159" s="55"/>
      <c r="HN159" s="55"/>
      <c r="HO159" s="55"/>
      <c r="HP159" s="55"/>
      <c r="HQ159" s="55"/>
      <c r="HR159" s="55"/>
      <c r="HS159" s="55"/>
      <c r="HT159" s="55"/>
      <c r="HU159" s="55"/>
      <c r="HV159" s="55"/>
      <c r="HW159" s="55"/>
      <c r="HX159" s="55"/>
      <c r="HY159" s="55"/>
      <c r="HZ159" s="55"/>
      <c r="IA159" s="55"/>
      <c r="IB159" s="55"/>
      <c r="IC159" s="55"/>
      <c r="ID159" s="55"/>
      <c r="IE159" s="55"/>
      <c r="IF159" s="55"/>
      <c r="IG159" s="55"/>
      <c r="IH159" s="55"/>
      <c r="II159" s="55"/>
      <c r="IJ159" s="55"/>
      <c r="IK159" s="55"/>
      <c r="IL159" s="55"/>
      <c r="IM159" s="55"/>
      <c r="IN159" s="55"/>
      <c r="IO159" s="55"/>
      <c r="IP159" s="55"/>
      <c r="IQ159" s="55"/>
      <c r="IR159" s="55"/>
      <c r="IS159" s="55"/>
      <c r="IT159" s="55"/>
      <c r="IU159" s="55"/>
    </row>
    <row r="160" spans="1:255" x14ac:dyDescent="0.25">
      <c r="A160" s="120" t="s">
        <v>282</v>
      </c>
      <c r="B160" s="120"/>
      <c r="C160" s="176"/>
      <c r="D160" s="176"/>
      <c r="E160" s="176"/>
      <c r="F160" s="176"/>
      <c r="G160" s="120"/>
      <c r="H160" s="120"/>
    </row>
    <row r="161" spans="1:255" ht="24" x14ac:dyDescent="0.25">
      <c r="A161" s="31" t="s">
        <v>128</v>
      </c>
      <c r="B161" s="105">
        <v>50</v>
      </c>
      <c r="C161" s="41">
        <v>4.3600000000000003</v>
      </c>
      <c r="D161" s="41">
        <v>4.84</v>
      </c>
      <c r="E161" s="41">
        <v>29.04</v>
      </c>
      <c r="F161" s="41">
        <v>180.87</v>
      </c>
      <c r="G161" s="91" t="s">
        <v>129</v>
      </c>
      <c r="H161" s="62" t="s">
        <v>130</v>
      </c>
    </row>
    <row r="162" spans="1:255" x14ac:dyDescent="0.2">
      <c r="A162" s="175" t="s">
        <v>38</v>
      </c>
      <c r="B162" s="91">
        <v>215</v>
      </c>
      <c r="C162" s="92">
        <v>7.0000000000000007E-2</v>
      </c>
      <c r="D162" s="92">
        <v>0.02</v>
      </c>
      <c r="E162" s="92">
        <v>15</v>
      </c>
      <c r="F162" s="92">
        <v>60</v>
      </c>
      <c r="G162" s="91" t="s">
        <v>39</v>
      </c>
      <c r="H162" s="35" t="s">
        <v>40</v>
      </c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  <c r="HX162" s="6"/>
      <c r="HY162" s="6"/>
      <c r="HZ162" s="6"/>
      <c r="IA162" s="6"/>
      <c r="IB162" s="6"/>
      <c r="IC162" s="6"/>
      <c r="ID162" s="6"/>
      <c r="IE162" s="6"/>
      <c r="IF162" s="6"/>
      <c r="IG162" s="6"/>
      <c r="IH162" s="6"/>
      <c r="II162" s="6"/>
      <c r="IJ162" s="6"/>
      <c r="IK162" s="6"/>
      <c r="IL162" s="6"/>
      <c r="IM162" s="6"/>
      <c r="IN162" s="6"/>
      <c r="IO162" s="6"/>
      <c r="IP162" s="6"/>
      <c r="IQ162" s="6"/>
      <c r="IR162" s="6"/>
      <c r="IS162" s="6"/>
      <c r="IT162" s="6"/>
      <c r="IU162" s="6"/>
    </row>
    <row r="163" spans="1:255" x14ac:dyDescent="0.25">
      <c r="A163" s="28" t="s">
        <v>27</v>
      </c>
      <c r="B163" s="2">
        <f>SUM(B161:B162)</f>
        <v>265</v>
      </c>
      <c r="C163" s="2">
        <f>SUM(C161:C162)</f>
        <v>4.4300000000000006</v>
      </c>
      <c r="D163" s="2">
        <f>SUM(D161:D162)</f>
        <v>4.8599999999999994</v>
      </c>
      <c r="E163" s="2">
        <f>SUM(E161:E162)</f>
        <v>44.04</v>
      </c>
      <c r="F163" s="2">
        <f>SUM(F161:F162)</f>
        <v>240.87</v>
      </c>
      <c r="G163" s="2"/>
      <c r="H163" s="2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  <c r="AS163" s="55"/>
      <c r="AT163" s="55"/>
      <c r="AU163" s="55"/>
      <c r="AV163" s="55"/>
      <c r="AW163" s="55"/>
      <c r="AX163" s="55"/>
      <c r="AY163" s="55"/>
      <c r="AZ163" s="55"/>
      <c r="BA163" s="55"/>
      <c r="BB163" s="55"/>
      <c r="BC163" s="55"/>
      <c r="BD163" s="55"/>
      <c r="BE163" s="55"/>
      <c r="BF163" s="55"/>
      <c r="BG163" s="55"/>
      <c r="BH163" s="55"/>
      <c r="BI163" s="55"/>
      <c r="BJ163" s="55"/>
      <c r="BK163" s="55"/>
      <c r="BL163" s="55"/>
      <c r="BM163" s="55"/>
      <c r="BN163" s="55"/>
      <c r="BO163" s="55"/>
      <c r="BP163" s="55"/>
      <c r="BQ163" s="55"/>
      <c r="BR163" s="55"/>
      <c r="BS163" s="55"/>
      <c r="BT163" s="55"/>
      <c r="BU163" s="55"/>
      <c r="BV163" s="55"/>
      <c r="BW163" s="55"/>
      <c r="BX163" s="55"/>
      <c r="BY163" s="55"/>
      <c r="BZ163" s="55"/>
      <c r="CA163" s="55"/>
      <c r="CB163" s="55"/>
      <c r="CC163" s="55"/>
      <c r="CD163" s="55"/>
      <c r="CE163" s="55"/>
      <c r="CF163" s="55"/>
      <c r="CG163" s="55"/>
      <c r="CH163" s="55"/>
      <c r="CI163" s="55"/>
      <c r="CJ163" s="55"/>
      <c r="CK163" s="55"/>
      <c r="CL163" s="55"/>
      <c r="CM163" s="55"/>
      <c r="CN163" s="55"/>
      <c r="CO163" s="55"/>
      <c r="CP163" s="55"/>
      <c r="CQ163" s="55"/>
      <c r="CR163" s="55"/>
      <c r="CS163" s="55"/>
      <c r="CT163" s="55"/>
      <c r="CU163" s="55"/>
      <c r="CV163" s="55"/>
      <c r="CW163" s="55"/>
      <c r="CX163" s="55"/>
      <c r="CY163" s="55"/>
      <c r="CZ163" s="55"/>
      <c r="DA163" s="55"/>
      <c r="DB163" s="55"/>
      <c r="DC163" s="55"/>
      <c r="DD163" s="55"/>
      <c r="DE163" s="55"/>
      <c r="DF163" s="55"/>
      <c r="DG163" s="55"/>
      <c r="DH163" s="55"/>
      <c r="DI163" s="55"/>
      <c r="DJ163" s="55"/>
      <c r="DK163" s="55"/>
      <c r="DL163" s="55"/>
      <c r="DM163" s="55"/>
      <c r="DN163" s="55"/>
      <c r="DO163" s="55"/>
      <c r="DP163" s="55"/>
      <c r="DQ163" s="55"/>
      <c r="DR163" s="55"/>
      <c r="DS163" s="55"/>
      <c r="DT163" s="55"/>
      <c r="DU163" s="55"/>
      <c r="DV163" s="55"/>
      <c r="DW163" s="55"/>
      <c r="DX163" s="55"/>
      <c r="DY163" s="55"/>
      <c r="DZ163" s="55"/>
      <c r="EA163" s="55"/>
      <c r="EB163" s="55"/>
      <c r="EC163" s="55"/>
      <c r="ED163" s="55"/>
      <c r="EE163" s="55"/>
      <c r="EF163" s="55"/>
      <c r="EG163" s="55"/>
      <c r="EH163" s="55"/>
      <c r="EI163" s="55"/>
      <c r="EJ163" s="55"/>
      <c r="EK163" s="55"/>
      <c r="EL163" s="55"/>
      <c r="EM163" s="55"/>
      <c r="EN163" s="55"/>
      <c r="EO163" s="55"/>
      <c r="EP163" s="55"/>
      <c r="EQ163" s="55"/>
      <c r="ER163" s="55"/>
      <c r="ES163" s="55"/>
      <c r="ET163" s="55"/>
      <c r="EU163" s="55"/>
      <c r="EV163" s="55"/>
      <c r="EW163" s="55"/>
      <c r="EX163" s="55"/>
      <c r="EY163" s="55"/>
      <c r="EZ163" s="55"/>
      <c r="FA163" s="55"/>
      <c r="FB163" s="55"/>
      <c r="FC163" s="55"/>
      <c r="FD163" s="55"/>
      <c r="FE163" s="55"/>
      <c r="FF163" s="55"/>
      <c r="FG163" s="55"/>
      <c r="FH163" s="55"/>
      <c r="FI163" s="55"/>
      <c r="FJ163" s="55"/>
      <c r="FK163" s="55"/>
      <c r="FL163" s="55"/>
      <c r="FM163" s="55"/>
      <c r="FN163" s="55"/>
      <c r="FO163" s="55"/>
      <c r="FP163" s="55"/>
      <c r="FQ163" s="55"/>
      <c r="FR163" s="55"/>
      <c r="FS163" s="55"/>
      <c r="FT163" s="55"/>
      <c r="FU163" s="55"/>
      <c r="FV163" s="55"/>
      <c r="FW163" s="55"/>
      <c r="FX163" s="55"/>
      <c r="FY163" s="55"/>
      <c r="FZ163" s="55"/>
      <c r="GA163" s="55"/>
      <c r="GB163" s="55"/>
      <c r="GC163" s="55"/>
      <c r="GD163" s="55"/>
      <c r="GE163" s="55"/>
      <c r="GF163" s="55"/>
      <c r="GG163" s="55"/>
      <c r="GH163" s="55"/>
      <c r="GI163" s="55"/>
      <c r="GJ163" s="55"/>
      <c r="GK163" s="55"/>
      <c r="GL163" s="55"/>
      <c r="GM163" s="55"/>
      <c r="GN163" s="55"/>
      <c r="GO163" s="55"/>
      <c r="GP163" s="55"/>
      <c r="GQ163" s="55"/>
      <c r="GR163" s="55"/>
      <c r="GS163" s="55"/>
      <c r="GT163" s="55"/>
      <c r="GU163" s="55"/>
      <c r="GV163" s="55"/>
      <c r="GW163" s="55"/>
      <c r="GX163" s="55"/>
      <c r="GY163" s="55"/>
      <c r="GZ163" s="55"/>
      <c r="HA163" s="55"/>
      <c r="HB163" s="55"/>
      <c r="HC163" s="55"/>
      <c r="HD163" s="55"/>
      <c r="HE163" s="55"/>
      <c r="HF163" s="55"/>
      <c r="HG163" s="55"/>
      <c r="HH163" s="55"/>
      <c r="HI163" s="55"/>
      <c r="HJ163" s="55"/>
      <c r="HK163" s="55"/>
      <c r="HL163" s="55"/>
      <c r="HM163" s="55"/>
      <c r="HN163" s="55"/>
      <c r="HO163" s="55"/>
      <c r="HP163" s="55"/>
      <c r="HQ163" s="55"/>
      <c r="HR163" s="55"/>
      <c r="HS163" s="55"/>
      <c r="HT163" s="55"/>
      <c r="HU163" s="55"/>
      <c r="HV163" s="55"/>
      <c r="HW163" s="55"/>
      <c r="HX163" s="55"/>
      <c r="HY163" s="55"/>
      <c r="HZ163" s="55"/>
      <c r="IA163" s="55"/>
      <c r="IB163" s="55"/>
      <c r="IC163" s="55"/>
      <c r="ID163" s="55"/>
      <c r="IE163" s="55"/>
      <c r="IF163" s="55"/>
      <c r="IG163" s="55"/>
      <c r="IH163" s="55"/>
      <c r="II163" s="55"/>
      <c r="IJ163" s="55"/>
      <c r="IK163" s="55"/>
      <c r="IL163" s="55"/>
      <c r="IM163" s="55"/>
      <c r="IN163" s="55"/>
      <c r="IO163" s="55"/>
      <c r="IP163" s="55"/>
      <c r="IQ163" s="55"/>
      <c r="IR163" s="55"/>
      <c r="IS163" s="55"/>
      <c r="IT163" s="55"/>
      <c r="IU163" s="55"/>
    </row>
    <row r="164" spans="1:255" x14ac:dyDescent="0.25">
      <c r="A164" s="28" t="s">
        <v>125</v>
      </c>
      <c r="B164" s="2">
        <f>SUM(B159,B163)</f>
        <v>880</v>
      </c>
      <c r="C164" s="2">
        <f>SUM(C159,C163)</f>
        <v>25.85</v>
      </c>
      <c r="D164" s="2">
        <f>SUM(D159,D163)</f>
        <v>25.189999999999998</v>
      </c>
      <c r="E164" s="2">
        <f>SUM(E159,E163)</f>
        <v>130.06</v>
      </c>
      <c r="F164" s="2">
        <f>SUM(F159,F163)</f>
        <v>856.46999999999991</v>
      </c>
      <c r="G164" s="2"/>
      <c r="H164" s="2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  <c r="AS164" s="55"/>
      <c r="AT164" s="55"/>
      <c r="AU164" s="55"/>
      <c r="AV164" s="55"/>
      <c r="AW164" s="55"/>
      <c r="AX164" s="55"/>
      <c r="AY164" s="55"/>
      <c r="AZ164" s="55"/>
      <c r="BA164" s="55"/>
      <c r="BB164" s="55"/>
      <c r="BC164" s="55"/>
      <c r="BD164" s="55"/>
      <c r="BE164" s="55"/>
      <c r="BF164" s="55"/>
      <c r="BG164" s="55"/>
      <c r="BH164" s="55"/>
      <c r="BI164" s="55"/>
      <c r="BJ164" s="55"/>
      <c r="BK164" s="55"/>
      <c r="BL164" s="55"/>
      <c r="BM164" s="55"/>
      <c r="BN164" s="55"/>
      <c r="BO164" s="55"/>
      <c r="BP164" s="55"/>
      <c r="BQ164" s="55"/>
      <c r="BR164" s="55"/>
      <c r="BS164" s="55"/>
      <c r="BT164" s="55"/>
      <c r="BU164" s="55"/>
      <c r="BV164" s="55"/>
      <c r="BW164" s="55"/>
      <c r="BX164" s="55"/>
      <c r="BY164" s="55"/>
      <c r="BZ164" s="55"/>
      <c r="CA164" s="55"/>
      <c r="CB164" s="55"/>
      <c r="CC164" s="55"/>
      <c r="CD164" s="55"/>
      <c r="CE164" s="55"/>
      <c r="CF164" s="55"/>
      <c r="CG164" s="55"/>
      <c r="CH164" s="55"/>
      <c r="CI164" s="55"/>
      <c r="CJ164" s="55"/>
      <c r="CK164" s="55"/>
      <c r="CL164" s="55"/>
      <c r="CM164" s="55"/>
      <c r="CN164" s="55"/>
      <c r="CO164" s="55"/>
      <c r="CP164" s="55"/>
      <c r="CQ164" s="55"/>
      <c r="CR164" s="55"/>
      <c r="CS164" s="55"/>
      <c r="CT164" s="55"/>
      <c r="CU164" s="55"/>
      <c r="CV164" s="55"/>
      <c r="CW164" s="55"/>
      <c r="CX164" s="55"/>
      <c r="CY164" s="55"/>
      <c r="CZ164" s="55"/>
      <c r="DA164" s="55"/>
      <c r="DB164" s="55"/>
      <c r="DC164" s="55"/>
      <c r="DD164" s="55"/>
      <c r="DE164" s="55"/>
      <c r="DF164" s="55"/>
      <c r="DG164" s="55"/>
      <c r="DH164" s="55"/>
      <c r="DI164" s="55"/>
      <c r="DJ164" s="55"/>
      <c r="DK164" s="55"/>
      <c r="DL164" s="55"/>
      <c r="DM164" s="55"/>
      <c r="DN164" s="55"/>
      <c r="DO164" s="55"/>
      <c r="DP164" s="55"/>
      <c r="DQ164" s="55"/>
      <c r="DR164" s="55"/>
      <c r="DS164" s="55"/>
      <c r="DT164" s="55"/>
      <c r="DU164" s="55"/>
      <c r="DV164" s="55"/>
      <c r="DW164" s="55"/>
      <c r="DX164" s="55"/>
      <c r="DY164" s="55"/>
      <c r="DZ164" s="55"/>
      <c r="EA164" s="55"/>
      <c r="EB164" s="55"/>
      <c r="EC164" s="55"/>
      <c r="ED164" s="55"/>
      <c r="EE164" s="55"/>
      <c r="EF164" s="55"/>
      <c r="EG164" s="55"/>
      <c r="EH164" s="55"/>
      <c r="EI164" s="55"/>
      <c r="EJ164" s="55"/>
      <c r="EK164" s="55"/>
      <c r="EL164" s="55"/>
      <c r="EM164" s="55"/>
      <c r="EN164" s="55"/>
      <c r="EO164" s="55"/>
      <c r="EP164" s="55"/>
      <c r="EQ164" s="55"/>
      <c r="ER164" s="55"/>
      <c r="ES164" s="55"/>
      <c r="ET164" s="55"/>
      <c r="EU164" s="55"/>
      <c r="EV164" s="55"/>
      <c r="EW164" s="55"/>
      <c r="EX164" s="55"/>
      <c r="EY164" s="55"/>
      <c r="EZ164" s="55"/>
      <c r="FA164" s="55"/>
      <c r="FB164" s="55"/>
      <c r="FC164" s="55"/>
      <c r="FD164" s="55"/>
      <c r="FE164" s="55"/>
      <c r="FF164" s="55"/>
      <c r="FG164" s="55"/>
      <c r="FH164" s="55"/>
      <c r="FI164" s="55"/>
      <c r="FJ164" s="55"/>
      <c r="FK164" s="55"/>
      <c r="FL164" s="55"/>
      <c r="FM164" s="55"/>
      <c r="FN164" s="55"/>
      <c r="FO164" s="55"/>
      <c r="FP164" s="55"/>
      <c r="FQ164" s="55"/>
      <c r="FR164" s="55"/>
      <c r="FS164" s="55"/>
      <c r="FT164" s="55"/>
      <c r="FU164" s="55"/>
      <c r="FV164" s="55"/>
      <c r="FW164" s="55"/>
      <c r="FX164" s="55"/>
      <c r="FY164" s="55"/>
      <c r="FZ164" s="55"/>
      <c r="GA164" s="55"/>
      <c r="GB164" s="55"/>
      <c r="GC164" s="55"/>
      <c r="GD164" s="55"/>
      <c r="GE164" s="55"/>
      <c r="GF164" s="55"/>
      <c r="GG164" s="55"/>
      <c r="GH164" s="55"/>
      <c r="GI164" s="55"/>
      <c r="GJ164" s="55"/>
      <c r="GK164" s="55"/>
      <c r="GL164" s="55"/>
      <c r="GM164" s="55"/>
      <c r="GN164" s="55"/>
      <c r="GO164" s="55"/>
      <c r="GP164" s="55"/>
      <c r="GQ164" s="55"/>
      <c r="GR164" s="55"/>
      <c r="GS164" s="55"/>
      <c r="GT164" s="55"/>
      <c r="GU164" s="55"/>
      <c r="GV164" s="55"/>
      <c r="GW164" s="55"/>
      <c r="GX164" s="55"/>
      <c r="GY164" s="55"/>
      <c r="GZ164" s="55"/>
      <c r="HA164" s="55"/>
      <c r="HB164" s="55"/>
      <c r="HC164" s="55"/>
      <c r="HD164" s="55"/>
      <c r="HE164" s="55"/>
      <c r="HF164" s="55"/>
      <c r="HG164" s="55"/>
      <c r="HH164" s="55"/>
      <c r="HI164" s="55"/>
      <c r="HJ164" s="55"/>
      <c r="HK164" s="55"/>
      <c r="HL164" s="55"/>
      <c r="HM164" s="55"/>
      <c r="HN164" s="55"/>
      <c r="HO164" s="55"/>
      <c r="HP164" s="55"/>
      <c r="HQ164" s="55"/>
      <c r="HR164" s="55"/>
      <c r="HS164" s="55"/>
      <c r="HT164" s="55"/>
      <c r="HU164" s="55"/>
      <c r="HV164" s="55"/>
      <c r="HW164" s="55"/>
      <c r="HX164" s="55"/>
      <c r="HY164" s="55"/>
      <c r="HZ164" s="55"/>
      <c r="IA164" s="55"/>
      <c r="IB164" s="55"/>
      <c r="IC164" s="55"/>
      <c r="ID164" s="55"/>
      <c r="IE164" s="55"/>
      <c r="IF164" s="55"/>
      <c r="IG164" s="55"/>
      <c r="IH164" s="55"/>
      <c r="II164" s="55"/>
      <c r="IJ164" s="55"/>
      <c r="IK164" s="55"/>
      <c r="IL164" s="55"/>
      <c r="IM164" s="55"/>
      <c r="IN164" s="55"/>
      <c r="IO164" s="55"/>
      <c r="IP164" s="55"/>
      <c r="IQ164" s="55"/>
      <c r="IR164" s="55"/>
      <c r="IS164" s="55"/>
      <c r="IT164" s="55"/>
      <c r="IU164" s="55"/>
    </row>
  </sheetData>
  <mergeCells count="38">
    <mergeCell ref="A153:H153"/>
    <mergeCell ref="A160:H160"/>
    <mergeCell ref="A126:H126"/>
    <mergeCell ref="A133:H133"/>
    <mergeCell ref="A138:H138"/>
    <mergeCell ref="A140:H140"/>
    <mergeCell ref="A146:H146"/>
    <mergeCell ref="A151:H151"/>
    <mergeCell ref="A99:H99"/>
    <mergeCell ref="A105:H105"/>
    <mergeCell ref="A110:H110"/>
    <mergeCell ref="A112:H112"/>
    <mergeCell ref="A119:H119"/>
    <mergeCell ref="A124:H124"/>
    <mergeCell ref="A77:H77"/>
    <mergeCell ref="A82:H82"/>
    <mergeCell ref="A83:H83"/>
    <mergeCell ref="A85:H85"/>
    <mergeCell ref="A92:H92"/>
    <mergeCell ref="A97:H97"/>
    <mergeCell ref="A51:H51"/>
    <mergeCell ref="A56:H56"/>
    <mergeCell ref="A58:H58"/>
    <mergeCell ref="A64:H64"/>
    <mergeCell ref="A69:H69"/>
    <mergeCell ref="A71:H71"/>
    <mergeCell ref="A23:H23"/>
    <mergeCell ref="A28:H28"/>
    <mergeCell ref="A30:H30"/>
    <mergeCell ref="A37:H37"/>
    <mergeCell ref="A42:H42"/>
    <mergeCell ref="A44:H44"/>
    <mergeCell ref="A1:H1"/>
    <mergeCell ref="A2:H2"/>
    <mergeCell ref="A4:H4"/>
    <mergeCell ref="A10:H10"/>
    <mergeCell ref="A15:H15"/>
    <mergeCell ref="A17:H17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B607A-EEF3-43BE-A718-64F114CCB3AF}">
  <dimension ref="A1:IV93"/>
  <sheetViews>
    <sheetView tabSelected="1" zoomScale="130" zoomScaleNormal="130" workbookViewId="0">
      <selection activeCell="Q24" sqref="Q24"/>
    </sheetView>
  </sheetViews>
  <sheetFormatPr defaultRowHeight="12" x14ac:dyDescent="0.25"/>
  <cols>
    <col min="1" max="1" width="27.7109375" style="78" customWidth="1"/>
    <col min="2" max="2" width="9.140625" style="63"/>
    <col min="3" max="4" width="7.7109375" style="1" customWidth="1"/>
    <col min="5" max="5" width="11.7109375" style="1" customWidth="1"/>
    <col min="6" max="6" width="7.42578125" style="1" customWidth="1"/>
    <col min="7" max="7" width="7.28515625" style="63" customWidth="1"/>
    <col min="8" max="8" width="17.140625" style="63" customWidth="1"/>
    <col min="9" max="256" width="9.140625" style="1"/>
    <col min="257" max="257" width="27.7109375" style="1" customWidth="1"/>
    <col min="258" max="258" width="9.140625" style="1"/>
    <col min="259" max="260" width="7.7109375" style="1" customWidth="1"/>
    <col min="261" max="261" width="11.7109375" style="1" customWidth="1"/>
    <col min="262" max="262" width="7.42578125" style="1" customWidth="1"/>
    <col min="263" max="263" width="7.28515625" style="1" customWidth="1"/>
    <col min="264" max="264" width="17.140625" style="1" customWidth="1"/>
    <col min="265" max="512" width="9.140625" style="1"/>
    <col min="513" max="513" width="27.7109375" style="1" customWidth="1"/>
    <col min="514" max="514" width="9.140625" style="1"/>
    <col min="515" max="516" width="7.7109375" style="1" customWidth="1"/>
    <col min="517" max="517" width="11.7109375" style="1" customWidth="1"/>
    <col min="518" max="518" width="7.42578125" style="1" customWidth="1"/>
    <col min="519" max="519" width="7.28515625" style="1" customWidth="1"/>
    <col min="520" max="520" width="17.140625" style="1" customWidth="1"/>
    <col min="521" max="768" width="9.140625" style="1"/>
    <col min="769" max="769" width="27.7109375" style="1" customWidth="1"/>
    <col min="770" max="770" width="9.140625" style="1"/>
    <col min="771" max="772" width="7.7109375" style="1" customWidth="1"/>
    <col min="773" max="773" width="11.7109375" style="1" customWidth="1"/>
    <col min="774" max="774" width="7.42578125" style="1" customWidth="1"/>
    <col min="775" max="775" width="7.28515625" style="1" customWidth="1"/>
    <col min="776" max="776" width="17.140625" style="1" customWidth="1"/>
    <col min="777" max="1024" width="9.140625" style="1"/>
    <col min="1025" max="1025" width="27.7109375" style="1" customWidth="1"/>
    <col min="1026" max="1026" width="9.140625" style="1"/>
    <col min="1027" max="1028" width="7.7109375" style="1" customWidth="1"/>
    <col min="1029" max="1029" width="11.7109375" style="1" customWidth="1"/>
    <col min="1030" max="1030" width="7.42578125" style="1" customWidth="1"/>
    <col min="1031" max="1031" width="7.28515625" style="1" customWidth="1"/>
    <col min="1032" max="1032" width="17.140625" style="1" customWidth="1"/>
    <col min="1033" max="1280" width="9.140625" style="1"/>
    <col min="1281" max="1281" width="27.7109375" style="1" customWidth="1"/>
    <col min="1282" max="1282" width="9.140625" style="1"/>
    <col min="1283" max="1284" width="7.7109375" style="1" customWidth="1"/>
    <col min="1285" max="1285" width="11.7109375" style="1" customWidth="1"/>
    <col min="1286" max="1286" width="7.42578125" style="1" customWidth="1"/>
    <col min="1287" max="1287" width="7.28515625" style="1" customWidth="1"/>
    <col min="1288" max="1288" width="17.140625" style="1" customWidth="1"/>
    <col min="1289" max="1536" width="9.140625" style="1"/>
    <col min="1537" max="1537" width="27.7109375" style="1" customWidth="1"/>
    <col min="1538" max="1538" width="9.140625" style="1"/>
    <col min="1539" max="1540" width="7.7109375" style="1" customWidth="1"/>
    <col min="1541" max="1541" width="11.7109375" style="1" customWidth="1"/>
    <col min="1542" max="1542" width="7.42578125" style="1" customWidth="1"/>
    <col min="1543" max="1543" width="7.28515625" style="1" customWidth="1"/>
    <col min="1544" max="1544" width="17.140625" style="1" customWidth="1"/>
    <col min="1545" max="1792" width="9.140625" style="1"/>
    <col min="1793" max="1793" width="27.7109375" style="1" customWidth="1"/>
    <col min="1794" max="1794" width="9.140625" style="1"/>
    <col min="1795" max="1796" width="7.7109375" style="1" customWidth="1"/>
    <col min="1797" max="1797" width="11.7109375" style="1" customWidth="1"/>
    <col min="1798" max="1798" width="7.42578125" style="1" customWidth="1"/>
    <col min="1799" max="1799" width="7.28515625" style="1" customWidth="1"/>
    <col min="1800" max="1800" width="17.140625" style="1" customWidth="1"/>
    <col min="1801" max="2048" width="9.140625" style="1"/>
    <col min="2049" max="2049" width="27.7109375" style="1" customWidth="1"/>
    <col min="2050" max="2050" width="9.140625" style="1"/>
    <col min="2051" max="2052" width="7.7109375" style="1" customWidth="1"/>
    <col min="2053" max="2053" width="11.7109375" style="1" customWidth="1"/>
    <col min="2054" max="2054" width="7.42578125" style="1" customWidth="1"/>
    <col min="2055" max="2055" width="7.28515625" style="1" customWidth="1"/>
    <col min="2056" max="2056" width="17.140625" style="1" customWidth="1"/>
    <col min="2057" max="2304" width="9.140625" style="1"/>
    <col min="2305" max="2305" width="27.7109375" style="1" customWidth="1"/>
    <col min="2306" max="2306" width="9.140625" style="1"/>
    <col min="2307" max="2308" width="7.7109375" style="1" customWidth="1"/>
    <col min="2309" max="2309" width="11.7109375" style="1" customWidth="1"/>
    <col min="2310" max="2310" width="7.42578125" style="1" customWidth="1"/>
    <col min="2311" max="2311" width="7.28515625" style="1" customWidth="1"/>
    <col min="2312" max="2312" width="17.140625" style="1" customWidth="1"/>
    <col min="2313" max="2560" width="9.140625" style="1"/>
    <col min="2561" max="2561" width="27.7109375" style="1" customWidth="1"/>
    <col min="2562" max="2562" width="9.140625" style="1"/>
    <col min="2563" max="2564" width="7.7109375" style="1" customWidth="1"/>
    <col min="2565" max="2565" width="11.7109375" style="1" customWidth="1"/>
    <col min="2566" max="2566" width="7.42578125" style="1" customWidth="1"/>
    <col min="2567" max="2567" width="7.28515625" style="1" customWidth="1"/>
    <col min="2568" max="2568" width="17.140625" style="1" customWidth="1"/>
    <col min="2569" max="2816" width="9.140625" style="1"/>
    <col min="2817" max="2817" width="27.7109375" style="1" customWidth="1"/>
    <col min="2818" max="2818" width="9.140625" style="1"/>
    <col min="2819" max="2820" width="7.7109375" style="1" customWidth="1"/>
    <col min="2821" max="2821" width="11.7109375" style="1" customWidth="1"/>
    <col min="2822" max="2822" width="7.42578125" style="1" customWidth="1"/>
    <col min="2823" max="2823" width="7.28515625" style="1" customWidth="1"/>
    <col min="2824" max="2824" width="17.140625" style="1" customWidth="1"/>
    <col min="2825" max="3072" width="9.140625" style="1"/>
    <col min="3073" max="3073" width="27.7109375" style="1" customWidth="1"/>
    <col min="3074" max="3074" width="9.140625" style="1"/>
    <col min="3075" max="3076" width="7.7109375" style="1" customWidth="1"/>
    <col min="3077" max="3077" width="11.7109375" style="1" customWidth="1"/>
    <col min="3078" max="3078" width="7.42578125" style="1" customWidth="1"/>
    <col min="3079" max="3079" width="7.28515625" style="1" customWidth="1"/>
    <col min="3080" max="3080" width="17.140625" style="1" customWidth="1"/>
    <col min="3081" max="3328" width="9.140625" style="1"/>
    <col min="3329" max="3329" width="27.7109375" style="1" customWidth="1"/>
    <col min="3330" max="3330" width="9.140625" style="1"/>
    <col min="3331" max="3332" width="7.7109375" style="1" customWidth="1"/>
    <col min="3333" max="3333" width="11.7109375" style="1" customWidth="1"/>
    <col min="3334" max="3334" width="7.42578125" style="1" customWidth="1"/>
    <col min="3335" max="3335" width="7.28515625" style="1" customWidth="1"/>
    <col min="3336" max="3336" width="17.140625" style="1" customWidth="1"/>
    <col min="3337" max="3584" width="9.140625" style="1"/>
    <col min="3585" max="3585" width="27.7109375" style="1" customWidth="1"/>
    <col min="3586" max="3586" width="9.140625" style="1"/>
    <col min="3587" max="3588" width="7.7109375" style="1" customWidth="1"/>
    <col min="3589" max="3589" width="11.7109375" style="1" customWidth="1"/>
    <col min="3590" max="3590" width="7.42578125" style="1" customWidth="1"/>
    <col min="3591" max="3591" width="7.28515625" style="1" customWidth="1"/>
    <col min="3592" max="3592" width="17.140625" style="1" customWidth="1"/>
    <col min="3593" max="3840" width="9.140625" style="1"/>
    <col min="3841" max="3841" width="27.7109375" style="1" customWidth="1"/>
    <col min="3842" max="3842" width="9.140625" style="1"/>
    <col min="3843" max="3844" width="7.7109375" style="1" customWidth="1"/>
    <col min="3845" max="3845" width="11.7109375" style="1" customWidth="1"/>
    <col min="3846" max="3846" width="7.42578125" style="1" customWidth="1"/>
    <col min="3847" max="3847" width="7.28515625" style="1" customWidth="1"/>
    <col min="3848" max="3848" width="17.140625" style="1" customWidth="1"/>
    <col min="3849" max="4096" width="9.140625" style="1"/>
    <col min="4097" max="4097" width="27.7109375" style="1" customWidth="1"/>
    <col min="4098" max="4098" width="9.140625" style="1"/>
    <col min="4099" max="4100" width="7.7109375" style="1" customWidth="1"/>
    <col min="4101" max="4101" width="11.7109375" style="1" customWidth="1"/>
    <col min="4102" max="4102" width="7.42578125" style="1" customWidth="1"/>
    <col min="4103" max="4103" width="7.28515625" style="1" customWidth="1"/>
    <col min="4104" max="4104" width="17.140625" style="1" customWidth="1"/>
    <col min="4105" max="4352" width="9.140625" style="1"/>
    <col min="4353" max="4353" width="27.7109375" style="1" customWidth="1"/>
    <col min="4354" max="4354" width="9.140625" style="1"/>
    <col min="4355" max="4356" width="7.7109375" style="1" customWidth="1"/>
    <col min="4357" max="4357" width="11.7109375" style="1" customWidth="1"/>
    <col min="4358" max="4358" width="7.42578125" style="1" customWidth="1"/>
    <col min="4359" max="4359" width="7.28515625" style="1" customWidth="1"/>
    <col min="4360" max="4360" width="17.140625" style="1" customWidth="1"/>
    <col min="4361" max="4608" width="9.140625" style="1"/>
    <col min="4609" max="4609" width="27.7109375" style="1" customWidth="1"/>
    <col min="4610" max="4610" width="9.140625" style="1"/>
    <col min="4611" max="4612" width="7.7109375" style="1" customWidth="1"/>
    <col min="4613" max="4613" width="11.7109375" style="1" customWidth="1"/>
    <col min="4614" max="4614" width="7.42578125" style="1" customWidth="1"/>
    <col min="4615" max="4615" width="7.28515625" style="1" customWidth="1"/>
    <col min="4616" max="4616" width="17.140625" style="1" customWidth="1"/>
    <col min="4617" max="4864" width="9.140625" style="1"/>
    <col min="4865" max="4865" width="27.7109375" style="1" customWidth="1"/>
    <col min="4866" max="4866" width="9.140625" style="1"/>
    <col min="4867" max="4868" width="7.7109375" style="1" customWidth="1"/>
    <col min="4869" max="4869" width="11.7109375" style="1" customWidth="1"/>
    <col min="4870" max="4870" width="7.42578125" style="1" customWidth="1"/>
    <col min="4871" max="4871" width="7.28515625" style="1" customWidth="1"/>
    <col min="4872" max="4872" width="17.140625" style="1" customWidth="1"/>
    <col min="4873" max="5120" width="9.140625" style="1"/>
    <col min="5121" max="5121" width="27.7109375" style="1" customWidth="1"/>
    <col min="5122" max="5122" width="9.140625" style="1"/>
    <col min="5123" max="5124" width="7.7109375" style="1" customWidth="1"/>
    <col min="5125" max="5125" width="11.7109375" style="1" customWidth="1"/>
    <col min="5126" max="5126" width="7.42578125" style="1" customWidth="1"/>
    <col min="5127" max="5127" width="7.28515625" style="1" customWidth="1"/>
    <col min="5128" max="5128" width="17.140625" style="1" customWidth="1"/>
    <col min="5129" max="5376" width="9.140625" style="1"/>
    <col min="5377" max="5377" width="27.7109375" style="1" customWidth="1"/>
    <col min="5378" max="5378" width="9.140625" style="1"/>
    <col min="5379" max="5380" width="7.7109375" style="1" customWidth="1"/>
    <col min="5381" max="5381" width="11.7109375" style="1" customWidth="1"/>
    <col min="5382" max="5382" width="7.42578125" style="1" customWidth="1"/>
    <col min="5383" max="5383" width="7.28515625" style="1" customWidth="1"/>
    <col min="5384" max="5384" width="17.140625" style="1" customWidth="1"/>
    <col min="5385" max="5632" width="9.140625" style="1"/>
    <col min="5633" max="5633" width="27.7109375" style="1" customWidth="1"/>
    <col min="5634" max="5634" width="9.140625" style="1"/>
    <col min="5635" max="5636" width="7.7109375" style="1" customWidth="1"/>
    <col min="5637" max="5637" width="11.7109375" style="1" customWidth="1"/>
    <col min="5638" max="5638" width="7.42578125" style="1" customWidth="1"/>
    <col min="5639" max="5639" width="7.28515625" style="1" customWidth="1"/>
    <col min="5640" max="5640" width="17.140625" style="1" customWidth="1"/>
    <col min="5641" max="5888" width="9.140625" style="1"/>
    <col min="5889" max="5889" width="27.7109375" style="1" customWidth="1"/>
    <col min="5890" max="5890" width="9.140625" style="1"/>
    <col min="5891" max="5892" width="7.7109375" style="1" customWidth="1"/>
    <col min="5893" max="5893" width="11.7109375" style="1" customWidth="1"/>
    <col min="5894" max="5894" width="7.42578125" style="1" customWidth="1"/>
    <col min="5895" max="5895" width="7.28515625" style="1" customWidth="1"/>
    <col min="5896" max="5896" width="17.140625" style="1" customWidth="1"/>
    <col min="5897" max="6144" width="9.140625" style="1"/>
    <col min="6145" max="6145" width="27.7109375" style="1" customWidth="1"/>
    <col min="6146" max="6146" width="9.140625" style="1"/>
    <col min="6147" max="6148" width="7.7109375" style="1" customWidth="1"/>
    <col min="6149" max="6149" width="11.7109375" style="1" customWidth="1"/>
    <col min="6150" max="6150" width="7.42578125" style="1" customWidth="1"/>
    <col min="6151" max="6151" width="7.28515625" style="1" customWidth="1"/>
    <col min="6152" max="6152" width="17.140625" style="1" customWidth="1"/>
    <col min="6153" max="6400" width="9.140625" style="1"/>
    <col min="6401" max="6401" width="27.7109375" style="1" customWidth="1"/>
    <col min="6402" max="6402" width="9.140625" style="1"/>
    <col min="6403" max="6404" width="7.7109375" style="1" customWidth="1"/>
    <col min="6405" max="6405" width="11.7109375" style="1" customWidth="1"/>
    <col min="6406" max="6406" width="7.42578125" style="1" customWidth="1"/>
    <col min="6407" max="6407" width="7.28515625" style="1" customWidth="1"/>
    <col min="6408" max="6408" width="17.140625" style="1" customWidth="1"/>
    <col min="6409" max="6656" width="9.140625" style="1"/>
    <col min="6657" max="6657" width="27.7109375" style="1" customWidth="1"/>
    <col min="6658" max="6658" width="9.140625" style="1"/>
    <col min="6659" max="6660" width="7.7109375" style="1" customWidth="1"/>
    <col min="6661" max="6661" width="11.7109375" style="1" customWidth="1"/>
    <col min="6662" max="6662" width="7.42578125" style="1" customWidth="1"/>
    <col min="6663" max="6663" width="7.28515625" style="1" customWidth="1"/>
    <col min="6664" max="6664" width="17.140625" style="1" customWidth="1"/>
    <col min="6665" max="6912" width="9.140625" style="1"/>
    <col min="6913" max="6913" width="27.7109375" style="1" customWidth="1"/>
    <col min="6914" max="6914" width="9.140625" style="1"/>
    <col min="6915" max="6916" width="7.7109375" style="1" customWidth="1"/>
    <col min="6917" max="6917" width="11.7109375" style="1" customWidth="1"/>
    <col min="6918" max="6918" width="7.42578125" style="1" customWidth="1"/>
    <col min="6919" max="6919" width="7.28515625" style="1" customWidth="1"/>
    <col min="6920" max="6920" width="17.140625" style="1" customWidth="1"/>
    <col min="6921" max="7168" width="9.140625" style="1"/>
    <col min="7169" max="7169" width="27.7109375" style="1" customWidth="1"/>
    <col min="7170" max="7170" width="9.140625" style="1"/>
    <col min="7171" max="7172" width="7.7109375" style="1" customWidth="1"/>
    <col min="7173" max="7173" width="11.7109375" style="1" customWidth="1"/>
    <col min="7174" max="7174" width="7.42578125" style="1" customWidth="1"/>
    <col min="7175" max="7175" width="7.28515625" style="1" customWidth="1"/>
    <col min="7176" max="7176" width="17.140625" style="1" customWidth="1"/>
    <col min="7177" max="7424" width="9.140625" style="1"/>
    <col min="7425" max="7425" width="27.7109375" style="1" customWidth="1"/>
    <col min="7426" max="7426" width="9.140625" style="1"/>
    <col min="7427" max="7428" width="7.7109375" style="1" customWidth="1"/>
    <col min="7429" max="7429" width="11.7109375" style="1" customWidth="1"/>
    <col min="7430" max="7430" width="7.42578125" style="1" customWidth="1"/>
    <col min="7431" max="7431" width="7.28515625" style="1" customWidth="1"/>
    <col min="7432" max="7432" width="17.140625" style="1" customWidth="1"/>
    <col min="7433" max="7680" width="9.140625" style="1"/>
    <col min="7681" max="7681" width="27.7109375" style="1" customWidth="1"/>
    <col min="7682" max="7682" width="9.140625" style="1"/>
    <col min="7683" max="7684" width="7.7109375" style="1" customWidth="1"/>
    <col min="7685" max="7685" width="11.7109375" style="1" customWidth="1"/>
    <col min="7686" max="7686" width="7.42578125" style="1" customWidth="1"/>
    <col min="7687" max="7687" width="7.28515625" style="1" customWidth="1"/>
    <col min="7688" max="7688" width="17.140625" style="1" customWidth="1"/>
    <col min="7689" max="7936" width="9.140625" style="1"/>
    <col min="7937" max="7937" width="27.7109375" style="1" customWidth="1"/>
    <col min="7938" max="7938" width="9.140625" style="1"/>
    <col min="7939" max="7940" width="7.7109375" style="1" customWidth="1"/>
    <col min="7941" max="7941" width="11.7109375" style="1" customWidth="1"/>
    <col min="7942" max="7942" width="7.42578125" style="1" customWidth="1"/>
    <col min="7943" max="7943" width="7.28515625" style="1" customWidth="1"/>
    <col min="7944" max="7944" width="17.140625" style="1" customWidth="1"/>
    <col min="7945" max="8192" width="9.140625" style="1"/>
    <col min="8193" max="8193" width="27.7109375" style="1" customWidth="1"/>
    <col min="8194" max="8194" width="9.140625" style="1"/>
    <col min="8195" max="8196" width="7.7109375" style="1" customWidth="1"/>
    <col min="8197" max="8197" width="11.7109375" style="1" customWidth="1"/>
    <col min="8198" max="8198" width="7.42578125" style="1" customWidth="1"/>
    <col min="8199" max="8199" width="7.28515625" style="1" customWidth="1"/>
    <col min="8200" max="8200" width="17.140625" style="1" customWidth="1"/>
    <col min="8201" max="8448" width="9.140625" style="1"/>
    <col min="8449" max="8449" width="27.7109375" style="1" customWidth="1"/>
    <col min="8450" max="8450" width="9.140625" style="1"/>
    <col min="8451" max="8452" width="7.7109375" style="1" customWidth="1"/>
    <col min="8453" max="8453" width="11.7109375" style="1" customWidth="1"/>
    <col min="8454" max="8454" width="7.42578125" style="1" customWidth="1"/>
    <col min="8455" max="8455" width="7.28515625" style="1" customWidth="1"/>
    <col min="8456" max="8456" width="17.140625" style="1" customWidth="1"/>
    <col min="8457" max="8704" width="9.140625" style="1"/>
    <col min="8705" max="8705" width="27.7109375" style="1" customWidth="1"/>
    <col min="8706" max="8706" width="9.140625" style="1"/>
    <col min="8707" max="8708" width="7.7109375" style="1" customWidth="1"/>
    <col min="8709" max="8709" width="11.7109375" style="1" customWidth="1"/>
    <col min="8710" max="8710" width="7.42578125" style="1" customWidth="1"/>
    <col min="8711" max="8711" width="7.28515625" style="1" customWidth="1"/>
    <col min="8712" max="8712" width="17.140625" style="1" customWidth="1"/>
    <col min="8713" max="8960" width="9.140625" style="1"/>
    <col min="8961" max="8961" width="27.7109375" style="1" customWidth="1"/>
    <col min="8962" max="8962" width="9.140625" style="1"/>
    <col min="8963" max="8964" width="7.7109375" style="1" customWidth="1"/>
    <col min="8965" max="8965" width="11.7109375" style="1" customWidth="1"/>
    <col min="8966" max="8966" width="7.42578125" style="1" customWidth="1"/>
    <col min="8967" max="8967" width="7.28515625" style="1" customWidth="1"/>
    <col min="8968" max="8968" width="17.140625" style="1" customWidth="1"/>
    <col min="8969" max="9216" width="9.140625" style="1"/>
    <col min="9217" max="9217" width="27.7109375" style="1" customWidth="1"/>
    <col min="9218" max="9218" width="9.140625" style="1"/>
    <col min="9219" max="9220" width="7.7109375" style="1" customWidth="1"/>
    <col min="9221" max="9221" width="11.7109375" style="1" customWidth="1"/>
    <col min="9222" max="9222" width="7.42578125" style="1" customWidth="1"/>
    <col min="9223" max="9223" width="7.28515625" style="1" customWidth="1"/>
    <col min="9224" max="9224" width="17.140625" style="1" customWidth="1"/>
    <col min="9225" max="9472" width="9.140625" style="1"/>
    <col min="9473" max="9473" width="27.7109375" style="1" customWidth="1"/>
    <col min="9474" max="9474" width="9.140625" style="1"/>
    <col min="9475" max="9476" width="7.7109375" style="1" customWidth="1"/>
    <col min="9477" max="9477" width="11.7109375" style="1" customWidth="1"/>
    <col min="9478" max="9478" width="7.42578125" style="1" customWidth="1"/>
    <col min="9479" max="9479" width="7.28515625" style="1" customWidth="1"/>
    <col min="9480" max="9480" width="17.140625" style="1" customWidth="1"/>
    <col min="9481" max="9728" width="9.140625" style="1"/>
    <col min="9729" max="9729" width="27.7109375" style="1" customWidth="1"/>
    <col min="9730" max="9730" width="9.140625" style="1"/>
    <col min="9731" max="9732" width="7.7109375" style="1" customWidth="1"/>
    <col min="9733" max="9733" width="11.7109375" style="1" customWidth="1"/>
    <col min="9734" max="9734" width="7.42578125" style="1" customWidth="1"/>
    <col min="9735" max="9735" width="7.28515625" style="1" customWidth="1"/>
    <col min="9736" max="9736" width="17.140625" style="1" customWidth="1"/>
    <col min="9737" max="9984" width="9.140625" style="1"/>
    <col min="9985" max="9985" width="27.7109375" style="1" customWidth="1"/>
    <col min="9986" max="9986" width="9.140625" style="1"/>
    <col min="9987" max="9988" width="7.7109375" style="1" customWidth="1"/>
    <col min="9989" max="9989" width="11.7109375" style="1" customWidth="1"/>
    <col min="9990" max="9990" width="7.42578125" style="1" customWidth="1"/>
    <col min="9991" max="9991" width="7.28515625" style="1" customWidth="1"/>
    <col min="9992" max="9992" width="17.140625" style="1" customWidth="1"/>
    <col min="9993" max="10240" width="9.140625" style="1"/>
    <col min="10241" max="10241" width="27.7109375" style="1" customWidth="1"/>
    <col min="10242" max="10242" width="9.140625" style="1"/>
    <col min="10243" max="10244" width="7.7109375" style="1" customWidth="1"/>
    <col min="10245" max="10245" width="11.7109375" style="1" customWidth="1"/>
    <col min="10246" max="10246" width="7.42578125" style="1" customWidth="1"/>
    <col min="10247" max="10247" width="7.28515625" style="1" customWidth="1"/>
    <col min="10248" max="10248" width="17.140625" style="1" customWidth="1"/>
    <col min="10249" max="10496" width="9.140625" style="1"/>
    <col min="10497" max="10497" width="27.7109375" style="1" customWidth="1"/>
    <col min="10498" max="10498" width="9.140625" style="1"/>
    <col min="10499" max="10500" width="7.7109375" style="1" customWidth="1"/>
    <col min="10501" max="10501" width="11.7109375" style="1" customWidth="1"/>
    <col min="10502" max="10502" width="7.42578125" style="1" customWidth="1"/>
    <col min="10503" max="10503" width="7.28515625" style="1" customWidth="1"/>
    <col min="10504" max="10504" width="17.140625" style="1" customWidth="1"/>
    <col min="10505" max="10752" width="9.140625" style="1"/>
    <col min="10753" max="10753" width="27.7109375" style="1" customWidth="1"/>
    <col min="10754" max="10754" width="9.140625" style="1"/>
    <col min="10755" max="10756" width="7.7109375" style="1" customWidth="1"/>
    <col min="10757" max="10757" width="11.7109375" style="1" customWidth="1"/>
    <col min="10758" max="10758" width="7.42578125" style="1" customWidth="1"/>
    <col min="10759" max="10759" width="7.28515625" style="1" customWidth="1"/>
    <col min="10760" max="10760" width="17.140625" style="1" customWidth="1"/>
    <col min="10761" max="11008" width="9.140625" style="1"/>
    <col min="11009" max="11009" width="27.7109375" style="1" customWidth="1"/>
    <col min="11010" max="11010" width="9.140625" style="1"/>
    <col min="11011" max="11012" width="7.7109375" style="1" customWidth="1"/>
    <col min="11013" max="11013" width="11.7109375" style="1" customWidth="1"/>
    <col min="11014" max="11014" width="7.42578125" style="1" customWidth="1"/>
    <col min="11015" max="11015" width="7.28515625" style="1" customWidth="1"/>
    <col min="11016" max="11016" width="17.140625" style="1" customWidth="1"/>
    <col min="11017" max="11264" width="9.140625" style="1"/>
    <col min="11265" max="11265" width="27.7109375" style="1" customWidth="1"/>
    <col min="11266" max="11266" width="9.140625" style="1"/>
    <col min="11267" max="11268" width="7.7109375" style="1" customWidth="1"/>
    <col min="11269" max="11269" width="11.7109375" style="1" customWidth="1"/>
    <col min="11270" max="11270" width="7.42578125" style="1" customWidth="1"/>
    <col min="11271" max="11271" width="7.28515625" style="1" customWidth="1"/>
    <col min="11272" max="11272" width="17.140625" style="1" customWidth="1"/>
    <col min="11273" max="11520" width="9.140625" style="1"/>
    <col min="11521" max="11521" width="27.7109375" style="1" customWidth="1"/>
    <col min="11522" max="11522" width="9.140625" style="1"/>
    <col min="11523" max="11524" width="7.7109375" style="1" customWidth="1"/>
    <col min="11525" max="11525" width="11.7109375" style="1" customWidth="1"/>
    <col min="11526" max="11526" width="7.42578125" style="1" customWidth="1"/>
    <col min="11527" max="11527" width="7.28515625" style="1" customWidth="1"/>
    <col min="11528" max="11528" width="17.140625" style="1" customWidth="1"/>
    <col min="11529" max="11776" width="9.140625" style="1"/>
    <col min="11777" max="11777" width="27.7109375" style="1" customWidth="1"/>
    <col min="11778" max="11778" width="9.140625" style="1"/>
    <col min="11779" max="11780" width="7.7109375" style="1" customWidth="1"/>
    <col min="11781" max="11781" width="11.7109375" style="1" customWidth="1"/>
    <col min="11782" max="11782" width="7.42578125" style="1" customWidth="1"/>
    <col min="11783" max="11783" width="7.28515625" style="1" customWidth="1"/>
    <col min="11784" max="11784" width="17.140625" style="1" customWidth="1"/>
    <col min="11785" max="12032" width="9.140625" style="1"/>
    <col min="12033" max="12033" width="27.7109375" style="1" customWidth="1"/>
    <col min="12034" max="12034" width="9.140625" style="1"/>
    <col min="12035" max="12036" width="7.7109375" style="1" customWidth="1"/>
    <col min="12037" max="12037" width="11.7109375" style="1" customWidth="1"/>
    <col min="12038" max="12038" width="7.42578125" style="1" customWidth="1"/>
    <col min="12039" max="12039" width="7.28515625" style="1" customWidth="1"/>
    <col min="12040" max="12040" width="17.140625" style="1" customWidth="1"/>
    <col min="12041" max="12288" width="9.140625" style="1"/>
    <col min="12289" max="12289" width="27.7109375" style="1" customWidth="1"/>
    <col min="12290" max="12290" width="9.140625" style="1"/>
    <col min="12291" max="12292" width="7.7109375" style="1" customWidth="1"/>
    <col min="12293" max="12293" width="11.7109375" style="1" customWidth="1"/>
    <col min="12294" max="12294" width="7.42578125" style="1" customWidth="1"/>
    <col min="12295" max="12295" width="7.28515625" style="1" customWidth="1"/>
    <col min="12296" max="12296" width="17.140625" style="1" customWidth="1"/>
    <col min="12297" max="12544" width="9.140625" style="1"/>
    <col min="12545" max="12545" width="27.7109375" style="1" customWidth="1"/>
    <col min="12546" max="12546" width="9.140625" style="1"/>
    <col min="12547" max="12548" width="7.7109375" style="1" customWidth="1"/>
    <col min="12549" max="12549" width="11.7109375" style="1" customWidth="1"/>
    <col min="12550" max="12550" width="7.42578125" style="1" customWidth="1"/>
    <col min="12551" max="12551" width="7.28515625" style="1" customWidth="1"/>
    <col min="12552" max="12552" width="17.140625" style="1" customWidth="1"/>
    <col min="12553" max="12800" width="9.140625" style="1"/>
    <col min="12801" max="12801" width="27.7109375" style="1" customWidth="1"/>
    <col min="12802" max="12802" width="9.140625" style="1"/>
    <col min="12803" max="12804" width="7.7109375" style="1" customWidth="1"/>
    <col min="12805" max="12805" width="11.7109375" style="1" customWidth="1"/>
    <col min="12806" max="12806" width="7.42578125" style="1" customWidth="1"/>
    <col min="12807" max="12807" width="7.28515625" style="1" customWidth="1"/>
    <col min="12808" max="12808" width="17.140625" style="1" customWidth="1"/>
    <col min="12809" max="13056" width="9.140625" style="1"/>
    <col min="13057" max="13057" width="27.7109375" style="1" customWidth="1"/>
    <col min="13058" max="13058" width="9.140625" style="1"/>
    <col min="13059" max="13060" width="7.7109375" style="1" customWidth="1"/>
    <col min="13061" max="13061" width="11.7109375" style="1" customWidth="1"/>
    <col min="13062" max="13062" width="7.42578125" style="1" customWidth="1"/>
    <col min="13063" max="13063" width="7.28515625" style="1" customWidth="1"/>
    <col min="13064" max="13064" width="17.140625" style="1" customWidth="1"/>
    <col min="13065" max="13312" width="9.140625" style="1"/>
    <col min="13313" max="13313" width="27.7109375" style="1" customWidth="1"/>
    <col min="13314" max="13314" width="9.140625" style="1"/>
    <col min="13315" max="13316" width="7.7109375" style="1" customWidth="1"/>
    <col min="13317" max="13317" width="11.7109375" style="1" customWidth="1"/>
    <col min="13318" max="13318" width="7.42578125" style="1" customWidth="1"/>
    <col min="13319" max="13319" width="7.28515625" style="1" customWidth="1"/>
    <col min="13320" max="13320" width="17.140625" style="1" customWidth="1"/>
    <col min="13321" max="13568" width="9.140625" style="1"/>
    <col min="13569" max="13569" width="27.7109375" style="1" customWidth="1"/>
    <col min="13570" max="13570" width="9.140625" style="1"/>
    <col min="13571" max="13572" width="7.7109375" style="1" customWidth="1"/>
    <col min="13573" max="13573" width="11.7109375" style="1" customWidth="1"/>
    <col min="13574" max="13574" width="7.42578125" style="1" customWidth="1"/>
    <col min="13575" max="13575" width="7.28515625" style="1" customWidth="1"/>
    <col min="13576" max="13576" width="17.140625" style="1" customWidth="1"/>
    <col min="13577" max="13824" width="9.140625" style="1"/>
    <col min="13825" max="13825" width="27.7109375" style="1" customWidth="1"/>
    <col min="13826" max="13826" width="9.140625" style="1"/>
    <col min="13827" max="13828" width="7.7109375" style="1" customWidth="1"/>
    <col min="13829" max="13829" width="11.7109375" style="1" customWidth="1"/>
    <col min="13830" max="13830" width="7.42578125" style="1" customWidth="1"/>
    <col min="13831" max="13831" width="7.28515625" style="1" customWidth="1"/>
    <col min="13832" max="13832" width="17.140625" style="1" customWidth="1"/>
    <col min="13833" max="14080" width="9.140625" style="1"/>
    <col min="14081" max="14081" width="27.7109375" style="1" customWidth="1"/>
    <col min="14082" max="14082" width="9.140625" style="1"/>
    <col min="14083" max="14084" width="7.7109375" style="1" customWidth="1"/>
    <col min="14085" max="14085" width="11.7109375" style="1" customWidth="1"/>
    <col min="14086" max="14086" width="7.42578125" style="1" customWidth="1"/>
    <col min="14087" max="14087" width="7.28515625" style="1" customWidth="1"/>
    <col min="14088" max="14088" width="17.140625" style="1" customWidth="1"/>
    <col min="14089" max="14336" width="9.140625" style="1"/>
    <col min="14337" max="14337" width="27.7109375" style="1" customWidth="1"/>
    <col min="14338" max="14338" width="9.140625" style="1"/>
    <col min="14339" max="14340" width="7.7109375" style="1" customWidth="1"/>
    <col min="14341" max="14341" width="11.7109375" style="1" customWidth="1"/>
    <col min="14342" max="14342" width="7.42578125" style="1" customWidth="1"/>
    <col min="14343" max="14343" width="7.28515625" style="1" customWidth="1"/>
    <col min="14344" max="14344" width="17.140625" style="1" customWidth="1"/>
    <col min="14345" max="14592" width="9.140625" style="1"/>
    <col min="14593" max="14593" width="27.7109375" style="1" customWidth="1"/>
    <col min="14594" max="14594" width="9.140625" style="1"/>
    <col min="14595" max="14596" width="7.7109375" style="1" customWidth="1"/>
    <col min="14597" max="14597" width="11.7109375" style="1" customWidth="1"/>
    <col min="14598" max="14598" width="7.42578125" style="1" customWidth="1"/>
    <col min="14599" max="14599" width="7.28515625" style="1" customWidth="1"/>
    <col min="14600" max="14600" width="17.140625" style="1" customWidth="1"/>
    <col min="14601" max="14848" width="9.140625" style="1"/>
    <col min="14849" max="14849" width="27.7109375" style="1" customWidth="1"/>
    <col min="14850" max="14850" width="9.140625" style="1"/>
    <col min="14851" max="14852" width="7.7109375" style="1" customWidth="1"/>
    <col min="14853" max="14853" width="11.7109375" style="1" customWidth="1"/>
    <col min="14854" max="14854" width="7.42578125" style="1" customWidth="1"/>
    <col min="14855" max="14855" width="7.28515625" style="1" customWidth="1"/>
    <col min="14856" max="14856" width="17.140625" style="1" customWidth="1"/>
    <col min="14857" max="15104" width="9.140625" style="1"/>
    <col min="15105" max="15105" width="27.7109375" style="1" customWidth="1"/>
    <col min="15106" max="15106" width="9.140625" style="1"/>
    <col min="15107" max="15108" width="7.7109375" style="1" customWidth="1"/>
    <col min="15109" max="15109" width="11.7109375" style="1" customWidth="1"/>
    <col min="15110" max="15110" width="7.42578125" style="1" customWidth="1"/>
    <col min="15111" max="15111" width="7.28515625" style="1" customWidth="1"/>
    <col min="15112" max="15112" width="17.140625" style="1" customWidth="1"/>
    <col min="15113" max="15360" width="9.140625" style="1"/>
    <col min="15361" max="15361" width="27.7109375" style="1" customWidth="1"/>
    <col min="15362" max="15362" width="9.140625" style="1"/>
    <col min="15363" max="15364" width="7.7109375" style="1" customWidth="1"/>
    <col min="15365" max="15365" width="11.7109375" style="1" customWidth="1"/>
    <col min="15366" max="15366" width="7.42578125" style="1" customWidth="1"/>
    <col min="15367" max="15367" width="7.28515625" style="1" customWidth="1"/>
    <col min="15368" max="15368" width="17.140625" style="1" customWidth="1"/>
    <col min="15369" max="15616" width="9.140625" style="1"/>
    <col min="15617" max="15617" width="27.7109375" style="1" customWidth="1"/>
    <col min="15618" max="15618" width="9.140625" style="1"/>
    <col min="15619" max="15620" width="7.7109375" style="1" customWidth="1"/>
    <col min="15621" max="15621" width="11.7109375" style="1" customWidth="1"/>
    <col min="15622" max="15622" width="7.42578125" style="1" customWidth="1"/>
    <col min="15623" max="15623" width="7.28515625" style="1" customWidth="1"/>
    <col min="15624" max="15624" width="17.140625" style="1" customWidth="1"/>
    <col min="15625" max="15872" width="9.140625" style="1"/>
    <col min="15873" max="15873" width="27.7109375" style="1" customWidth="1"/>
    <col min="15874" max="15874" width="9.140625" style="1"/>
    <col min="15875" max="15876" width="7.7109375" style="1" customWidth="1"/>
    <col min="15877" max="15877" width="11.7109375" style="1" customWidth="1"/>
    <col min="15878" max="15878" width="7.42578125" style="1" customWidth="1"/>
    <col min="15879" max="15879" width="7.28515625" style="1" customWidth="1"/>
    <col min="15880" max="15880" width="17.140625" style="1" customWidth="1"/>
    <col min="15881" max="16128" width="9.140625" style="1"/>
    <col min="16129" max="16129" width="27.7109375" style="1" customWidth="1"/>
    <col min="16130" max="16130" width="9.140625" style="1"/>
    <col min="16131" max="16132" width="7.7109375" style="1" customWidth="1"/>
    <col min="16133" max="16133" width="11.7109375" style="1" customWidth="1"/>
    <col min="16134" max="16134" width="7.42578125" style="1" customWidth="1"/>
    <col min="16135" max="16135" width="7.28515625" style="1" customWidth="1"/>
    <col min="16136" max="16136" width="17.140625" style="1" customWidth="1"/>
    <col min="16137" max="16384" width="9.140625" style="1"/>
  </cols>
  <sheetData>
    <row r="1" spans="1:256" ht="12.75" x14ac:dyDescent="0.25">
      <c r="A1" s="173" t="s">
        <v>1</v>
      </c>
      <c r="B1" s="173"/>
      <c r="C1" s="173"/>
      <c r="D1" s="173"/>
      <c r="E1" s="173"/>
      <c r="F1" s="173"/>
      <c r="G1" s="173"/>
      <c r="H1" s="173"/>
    </row>
    <row r="2" spans="1:256" x14ac:dyDescent="0.25">
      <c r="A2" s="117" t="s">
        <v>2</v>
      </c>
      <c r="B2" s="118"/>
      <c r="C2" s="118"/>
      <c r="D2" s="118"/>
      <c r="E2" s="118"/>
      <c r="F2" s="118"/>
      <c r="G2" s="118"/>
      <c r="H2" s="119"/>
    </row>
    <row r="3" spans="1:256" s="87" customFormat="1" ht="10.5" customHeight="1" x14ac:dyDescent="0.2">
      <c r="A3" s="181" t="s">
        <v>3</v>
      </c>
      <c r="B3" s="181" t="s">
        <v>4</v>
      </c>
      <c r="C3" s="85" t="s">
        <v>5</v>
      </c>
      <c r="D3" s="85" t="s">
        <v>6</v>
      </c>
      <c r="E3" s="85" t="s">
        <v>7</v>
      </c>
      <c r="F3" s="182" t="s">
        <v>8</v>
      </c>
      <c r="G3" s="183" t="s">
        <v>9</v>
      </c>
      <c r="H3" s="85" t="s">
        <v>10</v>
      </c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C3" s="125"/>
      <c r="DD3" s="125"/>
      <c r="DE3" s="125"/>
      <c r="DF3" s="125"/>
      <c r="DG3" s="125"/>
      <c r="DH3" s="125"/>
      <c r="DI3" s="125"/>
      <c r="DJ3" s="125"/>
      <c r="DK3" s="125"/>
      <c r="DL3" s="125"/>
      <c r="DM3" s="125"/>
      <c r="DN3" s="125"/>
      <c r="DO3" s="125"/>
      <c r="DP3" s="125"/>
      <c r="DQ3" s="125"/>
      <c r="DR3" s="125"/>
      <c r="DS3" s="125"/>
      <c r="DT3" s="125"/>
      <c r="DU3" s="125"/>
      <c r="DV3" s="125"/>
      <c r="DW3" s="125"/>
      <c r="DX3" s="125"/>
      <c r="DY3" s="125"/>
      <c r="DZ3" s="125"/>
      <c r="EA3" s="125"/>
      <c r="EB3" s="125"/>
      <c r="EC3" s="125"/>
      <c r="ED3" s="125"/>
      <c r="EE3" s="125"/>
      <c r="EF3" s="125"/>
      <c r="EG3" s="125"/>
      <c r="EH3" s="125"/>
      <c r="EI3" s="125"/>
      <c r="EJ3" s="125"/>
      <c r="EK3" s="125"/>
      <c r="EL3" s="125"/>
      <c r="EM3" s="125"/>
      <c r="EN3" s="125"/>
      <c r="EO3" s="125"/>
      <c r="EP3" s="125"/>
      <c r="EQ3" s="125"/>
      <c r="ER3" s="125"/>
      <c r="ES3" s="125"/>
      <c r="ET3" s="125"/>
      <c r="EU3" s="125"/>
      <c r="EV3" s="125"/>
      <c r="EW3" s="125"/>
      <c r="EX3" s="125"/>
      <c r="EY3" s="125"/>
      <c r="EZ3" s="125"/>
      <c r="FA3" s="125"/>
      <c r="FB3" s="125"/>
      <c r="FC3" s="125"/>
      <c r="FD3" s="125"/>
      <c r="FE3" s="125"/>
      <c r="FF3" s="125"/>
      <c r="FG3" s="125"/>
      <c r="FH3" s="125"/>
      <c r="FI3" s="125"/>
      <c r="FJ3" s="125"/>
      <c r="FK3" s="125"/>
      <c r="FL3" s="125"/>
      <c r="FM3" s="125"/>
      <c r="FN3" s="125"/>
      <c r="FO3" s="125"/>
      <c r="FP3" s="125"/>
      <c r="FQ3" s="125"/>
      <c r="FR3" s="125"/>
      <c r="FS3" s="125"/>
      <c r="FT3" s="125"/>
      <c r="FU3" s="125"/>
      <c r="FV3" s="125"/>
      <c r="FW3" s="125"/>
      <c r="FX3" s="125"/>
      <c r="FY3" s="125"/>
      <c r="FZ3" s="125"/>
      <c r="GA3" s="125"/>
      <c r="GB3" s="125"/>
      <c r="GC3" s="125"/>
      <c r="GD3" s="125"/>
      <c r="GE3" s="125"/>
      <c r="GF3" s="125"/>
      <c r="GG3" s="125"/>
      <c r="GH3" s="125"/>
      <c r="GI3" s="125"/>
      <c r="GJ3" s="125"/>
      <c r="GK3" s="125"/>
      <c r="GL3" s="125"/>
      <c r="GM3" s="125"/>
      <c r="GN3" s="125"/>
      <c r="GO3" s="125"/>
      <c r="GP3" s="125"/>
      <c r="GQ3" s="125"/>
      <c r="GR3" s="125"/>
      <c r="GS3" s="125"/>
      <c r="GT3" s="125"/>
      <c r="GU3" s="125"/>
      <c r="GV3" s="125"/>
      <c r="GW3" s="125"/>
      <c r="GX3" s="125"/>
      <c r="GY3" s="125"/>
      <c r="GZ3" s="125"/>
      <c r="HA3" s="125"/>
      <c r="HB3" s="125"/>
      <c r="HC3" s="125"/>
      <c r="HD3" s="125"/>
      <c r="HE3" s="125"/>
      <c r="HF3" s="125"/>
      <c r="HG3" s="125"/>
      <c r="HH3" s="125"/>
      <c r="HI3" s="125"/>
      <c r="HJ3" s="125"/>
      <c r="HK3" s="125"/>
      <c r="HL3" s="125"/>
      <c r="HM3" s="125"/>
      <c r="HN3" s="125"/>
      <c r="HO3" s="125"/>
      <c r="HP3" s="125"/>
      <c r="HQ3" s="125"/>
      <c r="HR3" s="125"/>
      <c r="HS3" s="125"/>
      <c r="HT3" s="125"/>
      <c r="HU3" s="125"/>
      <c r="HV3" s="125"/>
      <c r="HW3" s="125"/>
      <c r="HX3" s="125"/>
      <c r="HY3" s="125"/>
      <c r="HZ3" s="125"/>
      <c r="IA3" s="125"/>
      <c r="IB3" s="125"/>
      <c r="IC3" s="125"/>
      <c r="ID3" s="125"/>
      <c r="IE3" s="125"/>
      <c r="IF3" s="125"/>
      <c r="IG3" s="125"/>
      <c r="IH3" s="125"/>
      <c r="II3" s="125"/>
      <c r="IJ3" s="125"/>
      <c r="IK3" s="125"/>
      <c r="IL3" s="125"/>
      <c r="IM3" s="125"/>
      <c r="IN3" s="125"/>
      <c r="IO3" s="125"/>
      <c r="IP3" s="125"/>
      <c r="IQ3" s="125"/>
      <c r="IR3" s="125"/>
      <c r="IS3" s="125"/>
      <c r="IT3" s="125"/>
      <c r="IU3" s="125"/>
    </row>
    <row r="4" spans="1:256" x14ac:dyDescent="0.25">
      <c r="A4" s="112" t="s">
        <v>123</v>
      </c>
      <c r="B4" s="113"/>
      <c r="C4" s="114"/>
      <c r="D4" s="114"/>
      <c r="E4" s="114"/>
      <c r="F4" s="114"/>
      <c r="G4" s="114"/>
      <c r="H4" s="174"/>
    </row>
    <row r="5" spans="1:256" customFormat="1" ht="15" x14ac:dyDescent="0.25">
      <c r="A5" s="12" t="s">
        <v>208</v>
      </c>
      <c r="B5" s="76">
        <v>250</v>
      </c>
      <c r="C5" s="14">
        <v>16.91</v>
      </c>
      <c r="D5" s="14">
        <v>19.899999999999999</v>
      </c>
      <c r="E5" s="14">
        <v>42.64</v>
      </c>
      <c r="F5" s="14">
        <v>418</v>
      </c>
      <c r="G5" s="36" t="s">
        <v>281</v>
      </c>
      <c r="H5" s="12" t="s">
        <v>209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x14ac:dyDescent="0.2">
      <c r="A6" s="175" t="s">
        <v>38</v>
      </c>
      <c r="B6" s="91">
        <v>215</v>
      </c>
      <c r="C6" s="92">
        <v>7.0000000000000007E-2</v>
      </c>
      <c r="D6" s="92">
        <v>0.02</v>
      </c>
      <c r="E6" s="92">
        <v>15</v>
      </c>
      <c r="F6" s="92">
        <v>60</v>
      </c>
      <c r="G6" s="91" t="s">
        <v>39</v>
      </c>
      <c r="H6" s="35" t="s">
        <v>40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</row>
    <row r="7" spans="1:256" x14ac:dyDescent="0.25">
      <c r="A7" s="25" t="s">
        <v>41</v>
      </c>
      <c r="B7" s="93">
        <v>20</v>
      </c>
      <c r="C7" s="94">
        <v>1.3</v>
      </c>
      <c r="D7" s="94">
        <v>0.2</v>
      </c>
      <c r="E7" s="94">
        <v>8.6</v>
      </c>
      <c r="F7" s="94">
        <v>43</v>
      </c>
      <c r="G7" s="71" t="s">
        <v>25</v>
      </c>
      <c r="H7" s="18" t="s">
        <v>42</v>
      </c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  <c r="BM7" s="88"/>
      <c r="BN7" s="88"/>
      <c r="BO7" s="88"/>
      <c r="BP7" s="88"/>
      <c r="BQ7" s="88"/>
      <c r="BR7" s="88"/>
      <c r="BS7" s="88"/>
      <c r="BT7" s="88"/>
      <c r="BU7" s="88"/>
      <c r="BV7" s="88"/>
      <c r="BW7" s="88"/>
      <c r="BX7" s="88"/>
      <c r="BY7" s="88"/>
      <c r="BZ7" s="88"/>
      <c r="CA7" s="88"/>
      <c r="CB7" s="88"/>
      <c r="CC7" s="88"/>
      <c r="CD7" s="88"/>
      <c r="CE7" s="88"/>
      <c r="CF7" s="88"/>
      <c r="CG7" s="88"/>
      <c r="CH7" s="88"/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  <c r="CZ7" s="88"/>
      <c r="DA7" s="88"/>
      <c r="DB7" s="88"/>
      <c r="DC7" s="88"/>
      <c r="DD7" s="88"/>
      <c r="DE7" s="88"/>
      <c r="DF7" s="88"/>
      <c r="DG7" s="88"/>
      <c r="DH7" s="88"/>
      <c r="DI7" s="88"/>
      <c r="DJ7" s="88"/>
      <c r="DK7" s="88"/>
      <c r="DL7" s="88"/>
      <c r="DM7" s="88"/>
      <c r="DN7" s="88"/>
      <c r="DO7" s="88"/>
      <c r="DP7" s="88"/>
      <c r="DQ7" s="88"/>
      <c r="DR7" s="88"/>
      <c r="DS7" s="88"/>
      <c r="DT7" s="88"/>
      <c r="DU7" s="88"/>
      <c r="DV7" s="88"/>
      <c r="DW7" s="88"/>
      <c r="DX7" s="88"/>
      <c r="DY7" s="88"/>
      <c r="DZ7" s="88"/>
      <c r="EA7" s="88"/>
      <c r="EB7" s="88"/>
      <c r="EC7" s="88"/>
      <c r="ED7" s="88"/>
      <c r="EE7" s="88"/>
      <c r="EF7" s="88"/>
      <c r="EG7" s="88"/>
      <c r="EH7" s="88"/>
      <c r="EI7" s="88"/>
      <c r="EJ7" s="88"/>
      <c r="EK7" s="88"/>
      <c r="EL7" s="88"/>
      <c r="EM7" s="88"/>
      <c r="EN7" s="88"/>
      <c r="EO7" s="88"/>
      <c r="EP7" s="88"/>
      <c r="EQ7" s="88"/>
      <c r="ER7" s="88"/>
      <c r="ES7" s="88"/>
      <c r="ET7" s="88"/>
      <c r="EU7" s="88"/>
      <c r="EV7" s="88"/>
      <c r="EW7" s="88"/>
      <c r="EX7" s="88"/>
      <c r="EY7" s="88"/>
      <c r="EZ7" s="88"/>
      <c r="FA7" s="88"/>
      <c r="FB7" s="88"/>
      <c r="FC7" s="88"/>
      <c r="FD7" s="88"/>
      <c r="FE7" s="88"/>
      <c r="FF7" s="88"/>
      <c r="FG7" s="88"/>
      <c r="FH7" s="88"/>
      <c r="FI7" s="88"/>
      <c r="FJ7" s="88"/>
      <c r="FK7" s="88"/>
      <c r="FL7" s="88"/>
      <c r="FM7" s="88"/>
      <c r="FN7" s="88"/>
      <c r="FO7" s="88"/>
      <c r="FP7" s="88"/>
      <c r="FQ7" s="88"/>
      <c r="FR7" s="88"/>
      <c r="FS7" s="88"/>
      <c r="FT7" s="88"/>
      <c r="FU7" s="88"/>
      <c r="FV7" s="88"/>
      <c r="FW7" s="88"/>
      <c r="FX7" s="88"/>
      <c r="FY7" s="88"/>
      <c r="FZ7" s="88"/>
      <c r="GA7" s="88"/>
      <c r="GB7" s="88"/>
      <c r="GC7" s="88"/>
      <c r="GD7" s="88"/>
      <c r="GE7" s="88"/>
      <c r="GF7" s="88"/>
      <c r="GG7" s="88"/>
      <c r="GH7" s="88"/>
      <c r="GI7" s="88"/>
      <c r="GJ7" s="88"/>
      <c r="GK7" s="88"/>
      <c r="GL7" s="88"/>
      <c r="GM7" s="88"/>
      <c r="GN7" s="88"/>
      <c r="GO7" s="88"/>
      <c r="GP7" s="88"/>
      <c r="GQ7" s="88"/>
      <c r="GR7" s="88"/>
      <c r="GS7" s="88"/>
      <c r="GT7" s="88"/>
      <c r="GU7" s="88"/>
      <c r="GV7" s="88"/>
      <c r="GW7" s="88"/>
      <c r="GX7" s="88"/>
      <c r="GY7" s="88"/>
      <c r="GZ7" s="88"/>
      <c r="HA7" s="88"/>
      <c r="HB7" s="88"/>
      <c r="HC7" s="88"/>
      <c r="HD7" s="88"/>
      <c r="HE7" s="88"/>
      <c r="HF7" s="88"/>
      <c r="HG7" s="88"/>
      <c r="HH7" s="88"/>
      <c r="HI7" s="88"/>
      <c r="HJ7" s="88"/>
      <c r="HK7" s="88"/>
      <c r="HL7" s="88"/>
      <c r="HM7" s="88"/>
      <c r="HN7" s="88"/>
      <c r="HO7" s="88"/>
      <c r="HP7" s="88"/>
      <c r="HQ7" s="88"/>
      <c r="HR7" s="88"/>
      <c r="HS7" s="88"/>
      <c r="HT7" s="88"/>
      <c r="HU7" s="88"/>
      <c r="HV7" s="88"/>
      <c r="HW7" s="88"/>
      <c r="HX7" s="88"/>
      <c r="HY7" s="88"/>
      <c r="HZ7" s="88"/>
      <c r="IA7" s="88"/>
      <c r="IB7" s="88"/>
      <c r="IC7" s="88"/>
      <c r="ID7" s="88"/>
      <c r="IE7" s="88"/>
      <c r="IF7" s="88"/>
      <c r="IG7" s="88"/>
      <c r="IH7" s="88"/>
      <c r="II7" s="88"/>
      <c r="IJ7" s="88"/>
      <c r="IK7" s="88"/>
      <c r="IL7" s="88"/>
      <c r="IM7" s="88"/>
      <c r="IN7" s="88"/>
      <c r="IO7" s="88"/>
      <c r="IP7" s="88"/>
      <c r="IQ7" s="88"/>
      <c r="IR7" s="88"/>
      <c r="IS7" s="88"/>
      <c r="IT7" s="88"/>
      <c r="IU7" s="88"/>
    </row>
    <row r="8" spans="1:256" x14ac:dyDescent="0.25">
      <c r="A8" s="28" t="s">
        <v>27</v>
      </c>
      <c r="B8" s="2">
        <f>SUM(B5:B7)</f>
        <v>485</v>
      </c>
      <c r="C8" s="72">
        <f>SUM(C5:C7)</f>
        <v>18.28</v>
      </c>
      <c r="D8" s="72">
        <f>SUM(D5:D7)</f>
        <v>20.119999999999997</v>
      </c>
      <c r="E8" s="72">
        <f>SUM(E5:E7)</f>
        <v>66.239999999999995</v>
      </c>
      <c r="F8" s="72">
        <f>SUM(F5:F7)</f>
        <v>521</v>
      </c>
      <c r="G8" s="72"/>
      <c r="H8" s="72"/>
    </row>
    <row r="9" spans="1:256" x14ac:dyDescent="0.25">
      <c r="A9" s="117" t="s">
        <v>28</v>
      </c>
      <c r="B9" s="118"/>
      <c r="C9" s="118"/>
      <c r="D9" s="118"/>
      <c r="E9" s="118"/>
      <c r="F9" s="118"/>
      <c r="G9" s="118"/>
      <c r="H9" s="119"/>
      <c r="L9" s="32"/>
    </row>
    <row r="10" spans="1:256" s="87" customFormat="1" ht="10.5" customHeight="1" x14ac:dyDescent="0.2">
      <c r="A10" s="181" t="s">
        <v>3</v>
      </c>
      <c r="B10" s="181" t="s">
        <v>4</v>
      </c>
      <c r="C10" s="85" t="s">
        <v>5</v>
      </c>
      <c r="D10" s="85" t="s">
        <v>6</v>
      </c>
      <c r="E10" s="85" t="s">
        <v>7</v>
      </c>
      <c r="F10" s="182" t="s">
        <v>8</v>
      </c>
      <c r="G10" s="183" t="s">
        <v>9</v>
      </c>
      <c r="H10" s="85" t="s">
        <v>10</v>
      </c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5"/>
      <c r="AO10" s="125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5"/>
      <c r="BF10" s="125"/>
      <c r="BG10" s="125"/>
      <c r="BH10" s="125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5"/>
      <c r="BX10" s="125"/>
      <c r="BY10" s="125"/>
      <c r="BZ10" s="125"/>
      <c r="CA10" s="125"/>
      <c r="CB10" s="125"/>
      <c r="CC10" s="125"/>
      <c r="CD10" s="125"/>
      <c r="CE10" s="125"/>
      <c r="CF10" s="125"/>
      <c r="CG10" s="125"/>
      <c r="CH10" s="125"/>
      <c r="CI10" s="125"/>
      <c r="CJ10" s="125"/>
      <c r="CK10" s="125"/>
      <c r="CL10" s="125"/>
      <c r="CM10" s="125"/>
      <c r="CN10" s="125"/>
      <c r="CO10" s="125"/>
      <c r="CP10" s="125"/>
      <c r="CQ10" s="125"/>
      <c r="CR10" s="125"/>
      <c r="CS10" s="125"/>
      <c r="CT10" s="125"/>
      <c r="CU10" s="125"/>
      <c r="CV10" s="125"/>
      <c r="CW10" s="125"/>
      <c r="CX10" s="125"/>
      <c r="CY10" s="125"/>
      <c r="CZ10" s="125"/>
      <c r="DA10" s="125"/>
      <c r="DB10" s="125"/>
      <c r="DC10" s="125"/>
      <c r="DD10" s="125"/>
      <c r="DE10" s="125"/>
      <c r="DF10" s="125"/>
      <c r="DG10" s="125"/>
      <c r="DH10" s="125"/>
      <c r="DI10" s="125"/>
      <c r="DJ10" s="125"/>
      <c r="DK10" s="125"/>
      <c r="DL10" s="125"/>
      <c r="DM10" s="125"/>
      <c r="DN10" s="125"/>
      <c r="DO10" s="125"/>
      <c r="DP10" s="125"/>
      <c r="DQ10" s="125"/>
      <c r="DR10" s="125"/>
      <c r="DS10" s="125"/>
      <c r="DT10" s="125"/>
      <c r="DU10" s="125"/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125"/>
      <c r="FK10" s="125"/>
      <c r="FL10" s="125"/>
      <c r="FM10" s="125"/>
      <c r="FN10" s="125"/>
      <c r="FO10" s="125"/>
      <c r="FP10" s="125"/>
      <c r="FQ10" s="125"/>
      <c r="FR10" s="125"/>
      <c r="FS10" s="125"/>
      <c r="FT10" s="125"/>
      <c r="FU10" s="125"/>
      <c r="FV10" s="125"/>
      <c r="FW10" s="125"/>
      <c r="FX10" s="125"/>
      <c r="FY10" s="125"/>
      <c r="FZ10" s="125"/>
      <c r="GA10" s="125"/>
      <c r="GB10" s="125"/>
      <c r="GC10" s="125"/>
      <c r="GD10" s="125"/>
      <c r="GE10" s="125"/>
      <c r="GF10" s="125"/>
      <c r="GG10" s="125"/>
      <c r="GH10" s="125"/>
      <c r="GI10" s="125"/>
      <c r="GJ10" s="125"/>
      <c r="GK10" s="125"/>
      <c r="GL10" s="125"/>
      <c r="GM10" s="125"/>
      <c r="GN10" s="125"/>
      <c r="GO10" s="125"/>
      <c r="GP10" s="125"/>
      <c r="GQ10" s="125"/>
      <c r="GR10" s="125"/>
      <c r="GS10" s="125"/>
      <c r="GT10" s="125"/>
      <c r="GU10" s="125"/>
      <c r="GV10" s="125"/>
      <c r="GW10" s="125"/>
      <c r="GX10" s="125"/>
      <c r="GY10" s="125"/>
      <c r="GZ10" s="125"/>
      <c r="HA10" s="125"/>
      <c r="HB10" s="125"/>
      <c r="HC10" s="125"/>
      <c r="HD10" s="125"/>
      <c r="HE10" s="125"/>
      <c r="HF10" s="125"/>
      <c r="HG10" s="125"/>
      <c r="HH10" s="125"/>
      <c r="HI10" s="125"/>
      <c r="HJ10" s="125"/>
      <c r="HK10" s="125"/>
      <c r="HL10" s="125"/>
      <c r="HM10" s="125"/>
      <c r="HN10" s="125"/>
      <c r="HO10" s="125"/>
      <c r="HP10" s="125"/>
      <c r="HQ10" s="125"/>
      <c r="HR10" s="125"/>
      <c r="HS10" s="125"/>
      <c r="HT10" s="125"/>
      <c r="HU10" s="125"/>
      <c r="HV10" s="125"/>
      <c r="HW10" s="125"/>
      <c r="HX10" s="125"/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</row>
    <row r="11" spans="1:256" x14ac:dyDescent="0.25">
      <c r="A11" s="112" t="s">
        <v>123</v>
      </c>
      <c r="B11" s="113"/>
      <c r="C11" s="114"/>
      <c r="D11" s="114"/>
      <c r="E11" s="114"/>
      <c r="F11" s="114"/>
      <c r="G11" s="114"/>
      <c r="H11" s="174"/>
    </row>
    <row r="12" spans="1:256" ht="15" customHeight="1" x14ac:dyDescent="0.25">
      <c r="A12" s="18" t="s">
        <v>32</v>
      </c>
      <c r="B12" s="44">
        <v>200</v>
      </c>
      <c r="C12" s="44">
        <v>20.56</v>
      </c>
      <c r="D12" s="44">
        <v>18.16</v>
      </c>
      <c r="E12" s="44">
        <v>56.38</v>
      </c>
      <c r="F12" s="44">
        <v>481.5</v>
      </c>
      <c r="G12" s="36" t="s">
        <v>33</v>
      </c>
      <c r="H12" s="45" t="s">
        <v>34</v>
      </c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88"/>
      <c r="DY12" s="88"/>
      <c r="DZ12" s="88"/>
      <c r="EA12" s="88"/>
      <c r="EB12" s="88"/>
      <c r="EC12" s="88"/>
      <c r="ED12" s="88"/>
      <c r="EE12" s="88"/>
      <c r="EF12" s="88"/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8"/>
      <c r="EZ12" s="88"/>
      <c r="FA12" s="88"/>
      <c r="FB12" s="88"/>
      <c r="FC12" s="88"/>
      <c r="FD12" s="88"/>
      <c r="FE12" s="88"/>
      <c r="FF12" s="88"/>
      <c r="FG12" s="88"/>
      <c r="FH12" s="88"/>
      <c r="FI12" s="88"/>
      <c r="FJ12" s="88"/>
      <c r="FK12" s="88"/>
      <c r="FL12" s="88"/>
      <c r="FM12" s="88"/>
      <c r="FN12" s="88"/>
      <c r="FO12" s="88"/>
      <c r="FP12" s="88"/>
      <c r="FQ12" s="88"/>
      <c r="FR12" s="88"/>
      <c r="FS12" s="88"/>
      <c r="FT12" s="88"/>
      <c r="FU12" s="88"/>
      <c r="FV12" s="88"/>
      <c r="FW12" s="88"/>
      <c r="FX12" s="88"/>
      <c r="FY12" s="88"/>
      <c r="FZ12" s="88"/>
      <c r="GA12" s="88"/>
      <c r="GB12" s="88"/>
      <c r="GC12" s="88"/>
      <c r="GD12" s="88"/>
      <c r="GE12" s="88"/>
      <c r="GF12" s="88"/>
      <c r="GG12" s="88"/>
      <c r="GH12" s="88"/>
      <c r="GI12" s="88"/>
      <c r="GJ12" s="88"/>
      <c r="GK12" s="88"/>
      <c r="GL12" s="88"/>
      <c r="GM12" s="88"/>
      <c r="GN12" s="88"/>
      <c r="GO12" s="88"/>
      <c r="GP12" s="88"/>
      <c r="GQ12" s="88"/>
      <c r="GR12" s="88"/>
      <c r="GS12" s="88"/>
      <c r="GT12" s="88"/>
      <c r="GU12" s="88"/>
      <c r="GV12" s="88"/>
      <c r="GW12" s="88"/>
      <c r="GX12" s="88"/>
      <c r="GY12" s="88"/>
      <c r="GZ12" s="88"/>
      <c r="HA12" s="88"/>
      <c r="HB12" s="88"/>
      <c r="HC12" s="88"/>
      <c r="HD12" s="88"/>
      <c r="HE12" s="88"/>
      <c r="HF12" s="88"/>
      <c r="HG12" s="88"/>
      <c r="HH12" s="88"/>
      <c r="HI12" s="88"/>
      <c r="HJ12" s="88"/>
      <c r="HK12" s="88"/>
      <c r="HL12" s="88"/>
      <c r="HM12" s="88"/>
      <c r="HN12" s="88"/>
      <c r="HO12" s="88"/>
      <c r="HP12" s="88"/>
      <c r="HQ12" s="88"/>
      <c r="HR12" s="88"/>
      <c r="HS12" s="88"/>
      <c r="HT12" s="88"/>
      <c r="HU12" s="88"/>
      <c r="HV12" s="88"/>
      <c r="HW12" s="88"/>
      <c r="HX12" s="88"/>
      <c r="HY12" s="88"/>
      <c r="HZ12" s="88"/>
      <c r="IA12" s="88"/>
      <c r="IB12" s="88"/>
      <c r="IC12" s="88"/>
      <c r="ID12" s="88"/>
      <c r="IE12" s="88"/>
      <c r="IF12" s="88"/>
      <c r="IG12" s="88"/>
      <c r="IH12" s="88"/>
      <c r="II12" s="88"/>
      <c r="IJ12" s="88"/>
      <c r="IK12" s="88"/>
      <c r="IL12" s="88"/>
      <c r="IM12" s="88"/>
      <c r="IN12" s="88"/>
      <c r="IO12" s="88"/>
      <c r="IP12" s="88"/>
      <c r="IQ12" s="88"/>
      <c r="IR12" s="88"/>
      <c r="IS12" s="88"/>
      <c r="IT12" s="88"/>
      <c r="IU12" s="88"/>
      <c r="IV12" s="88"/>
    </row>
    <row r="13" spans="1:256" x14ac:dyDescent="0.2">
      <c r="A13" s="175" t="s">
        <v>38</v>
      </c>
      <c r="B13" s="91">
        <v>215</v>
      </c>
      <c r="C13" s="92">
        <v>7.0000000000000007E-2</v>
      </c>
      <c r="D13" s="92">
        <v>0.02</v>
      </c>
      <c r="E13" s="92">
        <v>15</v>
      </c>
      <c r="F13" s="92">
        <v>60</v>
      </c>
      <c r="G13" s="91" t="s">
        <v>39</v>
      </c>
      <c r="H13" s="35" t="s">
        <v>40</v>
      </c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</row>
    <row r="14" spans="1:256" x14ac:dyDescent="0.25">
      <c r="A14" s="25" t="s">
        <v>126</v>
      </c>
      <c r="B14" s="26">
        <v>20</v>
      </c>
      <c r="C14" s="41">
        <v>1.6</v>
      </c>
      <c r="D14" s="41">
        <v>0.2</v>
      </c>
      <c r="E14" s="41">
        <v>10.199999999999999</v>
      </c>
      <c r="F14" s="41">
        <v>50</v>
      </c>
      <c r="G14" s="20" t="s">
        <v>25</v>
      </c>
      <c r="H14" s="27" t="s">
        <v>26</v>
      </c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  <c r="BM14" s="88"/>
      <c r="BN14" s="88"/>
      <c r="BO14" s="88"/>
      <c r="BP14" s="88"/>
      <c r="BQ14" s="88"/>
      <c r="BR14" s="88"/>
      <c r="BS14" s="88"/>
      <c r="BT14" s="88"/>
      <c r="BU14" s="88"/>
      <c r="BV14" s="88"/>
      <c r="BW14" s="88"/>
      <c r="BX14" s="88"/>
      <c r="BY14" s="88"/>
      <c r="BZ14" s="88"/>
      <c r="CA14" s="88"/>
      <c r="CB14" s="88"/>
      <c r="CC14" s="88"/>
      <c r="CD14" s="88"/>
      <c r="CE14" s="88"/>
      <c r="CF14" s="88"/>
      <c r="CG14" s="88"/>
      <c r="CH14" s="88"/>
      <c r="CI14" s="88"/>
      <c r="CJ14" s="88"/>
      <c r="CK14" s="88"/>
      <c r="CL14" s="88"/>
      <c r="CM14" s="88"/>
      <c r="CN14" s="88"/>
      <c r="CO14" s="88"/>
      <c r="CP14" s="88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  <c r="FE14" s="88"/>
      <c r="FF14" s="88"/>
      <c r="FG14" s="88"/>
      <c r="FH14" s="88"/>
      <c r="FI14" s="88"/>
      <c r="FJ14" s="88"/>
      <c r="FK14" s="88"/>
      <c r="FL14" s="88"/>
      <c r="FM14" s="88"/>
      <c r="FN14" s="88"/>
      <c r="FO14" s="88"/>
      <c r="FP14" s="88"/>
      <c r="FQ14" s="88"/>
      <c r="FR14" s="88"/>
      <c r="FS14" s="88"/>
      <c r="FT14" s="88"/>
      <c r="FU14" s="88"/>
      <c r="FV14" s="88"/>
      <c r="FW14" s="88"/>
      <c r="FX14" s="88"/>
      <c r="FY14" s="88"/>
      <c r="FZ14" s="88"/>
      <c r="GA14" s="88"/>
      <c r="GB14" s="88"/>
      <c r="GC14" s="88"/>
      <c r="GD14" s="88"/>
      <c r="GE14" s="88"/>
      <c r="GF14" s="88"/>
      <c r="GG14" s="88"/>
      <c r="GH14" s="88"/>
      <c r="GI14" s="88"/>
      <c r="GJ14" s="88"/>
      <c r="GK14" s="88"/>
      <c r="GL14" s="88"/>
      <c r="GM14" s="88"/>
      <c r="GN14" s="88"/>
      <c r="GO14" s="88"/>
      <c r="GP14" s="88"/>
      <c r="GQ14" s="88"/>
      <c r="GR14" s="88"/>
      <c r="GS14" s="88"/>
      <c r="GT14" s="88"/>
      <c r="GU14" s="88"/>
      <c r="GV14" s="88"/>
      <c r="GW14" s="88"/>
      <c r="GX14" s="88"/>
      <c r="GY14" s="88"/>
      <c r="GZ14" s="88"/>
      <c r="HA14" s="88"/>
      <c r="HB14" s="88"/>
      <c r="HC14" s="88"/>
      <c r="HD14" s="88"/>
      <c r="HE14" s="88"/>
      <c r="HF14" s="88"/>
      <c r="HG14" s="88"/>
      <c r="HH14" s="88"/>
      <c r="HI14" s="88"/>
      <c r="HJ14" s="88"/>
      <c r="HK14" s="88"/>
      <c r="HL14" s="88"/>
      <c r="HM14" s="88"/>
      <c r="HN14" s="88"/>
      <c r="HO14" s="88"/>
      <c r="HP14" s="88"/>
      <c r="HQ14" s="88"/>
      <c r="HR14" s="88"/>
      <c r="HS14" s="88"/>
      <c r="HT14" s="88"/>
      <c r="HU14" s="88"/>
      <c r="HV14" s="88"/>
      <c r="HW14" s="88"/>
      <c r="HX14" s="88"/>
      <c r="HY14" s="88"/>
      <c r="HZ14" s="88"/>
      <c r="IA14" s="88"/>
      <c r="IB14" s="88"/>
      <c r="IC14" s="88"/>
      <c r="ID14" s="88"/>
      <c r="IE14" s="88"/>
      <c r="IF14" s="88"/>
      <c r="IG14" s="88"/>
      <c r="IH14" s="88"/>
      <c r="II14" s="88"/>
      <c r="IJ14" s="88"/>
      <c r="IK14" s="88"/>
      <c r="IL14" s="88"/>
      <c r="IM14" s="88"/>
      <c r="IN14" s="88"/>
      <c r="IO14" s="88"/>
      <c r="IP14" s="88"/>
      <c r="IQ14" s="88"/>
      <c r="IR14" s="88"/>
      <c r="IS14" s="88"/>
      <c r="IT14" s="88"/>
      <c r="IU14" s="88"/>
    </row>
    <row r="15" spans="1:256" x14ac:dyDescent="0.25">
      <c r="A15" s="28" t="s">
        <v>27</v>
      </c>
      <c r="B15" s="2">
        <f>SUM(B12:B14)</f>
        <v>435</v>
      </c>
      <c r="C15" s="72">
        <f>SUM(C12:C14)</f>
        <v>22.23</v>
      </c>
      <c r="D15" s="72">
        <f>SUM(D12:D14)</f>
        <v>18.38</v>
      </c>
      <c r="E15" s="72">
        <f>SUM(E12:E14)</f>
        <v>81.58</v>
      </c>
      <c r="F15" s="72">
        <f>SUM(F12:F14)</f>
        <v>591.5</v>
      </c>
      <c r="G15" s="72"/>
      <c r="H15" s="72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  <c r="IR15" s="55"/>
      <c r="IS15" s="55"/>
      <c r="IT15" s="55"/>
      <c r="IU15" s="55"/>
    </row>
    <row r="16" spans="1:256" x14ac:dyDescent="0.25">
      <c r="A16" s="117" t="s">
        <v>43</v>
      </c>
      <c r="B16" s="118"/>
      <c r="C16" s="118"/>
      <c r="D16" s="118"/>
      <c r="E16" s="118"/>
      <c r="F16" s="118"/>
      <c r="G16" s="118"/>
      <c r="H16" s="119"/>
    </row>
    <row r="17" spans="1:255" s="87" customFormat="1" ht="10.5" customHeight="1" x14ac:dyDescent="0.2">
      <c r="A17" s="181" t="s">
        <v>3</v>
      </c>
      <c r="B17" s="181" t="s">
        <v>4</v>
      </c>
      <c r="C17" s="85" t="s">
        <v>5</v>
      </c>
      <c r="D17" s="85" t="s">
        <v>6</v>
      </c>
      <c r="E17" s="85" t="s">
        <v>7</v>
      </c>
      <c r="F17" s="182" t="s">
        <v>8</v>
      </c>
      <c r="G17" s="183" t="s">
        <v>9</v>
      </c>
      <c r="H17" s="85" t="s">
        <v>10</v>
      </c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  <c r="IR17" s="125"/>
      <c r="IS17" s="125"/>
      <c r="IT17" s="125"/>
      <c r="IU17" s="125"/>
    </row>
    <row r="18" spans="1:255" x14ac:dyDescent="0.25">
      <c r="A18" s="112" t="s">
        <v>123</v>
      </c>
      <c r="B18" s="113"/>
      <c r="C18" s="114"/>
      <c r="D18" s="114"/>
      <c r="E18" s="114"/>
      <c r="F18" s="114"/>
      <c r="G18" s="114"/>
      <c r="H18" s="174"/>
    </row>
    <row r="19" spans="1:255" s="17" customFormat="1" ht="23.25" customHeight="1" x14ac:dyDescent="0.2">
      <c r="A19" s="12" t="s">
        <v>47</v>
      </c>
      <c r="B19" s="44">
        <v>100</v>
      </c>
      <c r="C19" s="44">
        <v>18.5</v>
      </c>
      <c r="D19" s="44">
        <v>17.7</v>
      </c>
      <c r="E19" s="44">
        <v>23.5</v>
      </c>
      <c r="F19" s="44">
        <v>287.7</v>
      </c>
      <c r="G19" s="44" t="s">
        <v>283</v>
      </c>
      <c r="H19" s="45" t="s">
        <v>49</v>
      </c>
    </row>
    <row r="20" spans="1:255" ht="12.75" customHeight="1" x14ac:dyDescent="0.25">
      <c r="A20" s="62" t="s">
        <v>50</v>
      </c>
      <c r="B20" s="8">
        <v>180</v>
      </c>
      <c r="C20" s="41">
        <v>3.67</v>
      </c>
      <c r="D20" s="41">
        <v>5.76</v>
      </c>
      <c r="E20" s="41">
        <v>24.53</v>
      </c>
      <c r="F20" s="41">
        <v>164.7</v>
      </c>
      <c r="G20" s="100" t="s">
        <v>51</v>
      </c>
      <c r="H20" s="62" t="s">
        <v>52</v>
      </c>
    </row>
    <row r="21" spans="1:255" x14ac:dyDescent="0.2">
      <c r="A21" s="175" t="s">
        <v>38</v>
      </c>
      <c r="B21" s="91">
        <v>215</v>
      </c>
      <c r="C21" s="92">
        <v>7.0000000000000007E-2</v>
      </c>
      <c r="D21" s="92">
        <v>0.02</v>
      </c>
      <c r="E21" s="92">
        <v>15</v>
      </c>
      <c r="F21" s="92">
        <v>60</v>
      </c>
      <c r="G21" s="91" t="s">
        <v>39</v>
      </c>
      <c r="H21" s="35" t="s">
        <v>40</v>
      </c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</row>
    <row r="22" spans="1:255" x14ac:dyDescent="0.25">
      <c r="A22" s="25" t="s">
        <v>41</v>
      </c>
      <c r="B22" s="93">
        <v>20</v>
      </c>
      <c r="C22" s="94">
        <v>1.3</v>
      </c>
      <c r="D22" s="94">
        <v>0.2</v>
      </c>
      <c r="E22" s="94">
        <v>8.6</v>
      </c>
      <c r="F22" s="94">
        <v>43</v>
      </c>
      <c r="G22" s="71" t="s">
        <v>25</v>
      </c>
      <c r="H22" s="18" t="s">
        <v>42</v>
      </c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DW22" s="88"/>
      <c r="DX22" s="88"/>
      <c r="DY22" s="88"/>
      <c r="DZ22" s="88"/>
      <c r="EA22" s="88"/>
      <c r="EB22" s="88"/>
      <c r="EC22" s="88"/>
      <c r="ED22" s="88"/>
      <c r="EE22" s="88"/>
      <c r="EF22" s="88"/>
      <c r="EG22" s="88"/>
      <c r="EH22" s="88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8"/>
      <c r="EX22" s="88"/>
      <c r="EY22" s="88"/>
      <c r="EZ22" s="88"/>
      <c r="FA22" s="88"/>
      <c r="FB22" s="88"/>
      <c r="FC22" s="88"/>
      <c r="FD22" s="88"/>
      <c r="FE22" s="88"/>
      <c r="FF22" s="88"/>
      <c r="FG22" s="88"/>
      <c r="FH22" s="88"/>
      <c r="FI22" s="88"/>
      <c r="FJ22" s="88"/>
      <c r="FK22" s="88"/>
      <c r="FL22" s="88"/>
      <c r="FM22" s="88"/>
      <c r="FN22" s="88"/>
      <c r="FO22" s="88"/>
      <c r="FP22" s="88"/>
      <c r="FQ22" s="88"/>
      <c r="FR22" s="88"/>
      <c r="FS22" s="88"/>
      <c r="FT22" s="88"/>
      <c r="FU22" s="88"/>
      <c r="FV22" s="88"/>
      <c r="FW22" s="88"/>
      <c r="FX22" s="88"/>
      <c r="FY22" s="88"/>
      <c r="FZ22" s="88"/>
      <c r="GA22" s="88"/>
      <c r="GB22" s="88"/>
      <c r="GC22" s="88"/>
      <c r="GD22" s="88"/>
      <c r="GE22" s="88"/>
      <c r="GF22" s="88"/>
      <c r="GG22" s="88"/>
      <c r="GH22" s="88"/>
      <c r="GI22" s="88"/>
      <c r="GJ22" s="88"/>
      <c r="GK22" s="88"/>
      <c r="GL22" s="88"/>
      <c r="GM22" s="88"/>
      <c r="GN22" s="88"/>
      <c r="GO22" s="88"/>
      <c r="GP22" s="88"/>
      <c r="GQ22" s="88"/>
      <c r="GR22" s="88"/>
      <c r="GS22" s="88"/>
      <c r="GT22" s="88"/>
      <c r="GU22" s="88"/>
      <c r="GV22" s="88"/>
      <c r="GW22" s="88"/>
      <c r="GX22" s="88"/>
      <c r="GY22" s="88"/>
      <c r="GZ22" s="88"/>
      <c r="HA22" s="88"/>
      <c r="HB22" s="88"/>
      <c r="HC22" s="88"/>
      <c r="HD22" s="88"/>
      <c r="HE22" s="88"/>
      <c r="HF22" s="88"/>
      <c r="HG22" s="88"/>
      <c r="HH22" s="88"/>
      <c r="HI22" s="88"/>
      <c r="HJ22" s="88"/>
      <c r="HK22" s="88"/>
      <c r="HL22" s="88"/>
      <c r="HM22" s="88"/>
      <c r="HN22" s="88"/>
      <c r="HO22" s="88"/>
      <c r="HP22" s="88"/>
      <c r="HQ22" s="88"/>
      <c r="HR22" s="88"/>
      <c r="HS22" s="88"/>
      <c r="HT22" s="88"/>
      <c r="HU22" s="88"/>
      <c r="HV22" s="88"/>
      <c r="HW22" s="88"/>
      <c r="HX22" s="88"/>
      <c r="HY22" s="88"/>
      <c r="HZ22" s="88"/>
      <c r="IA22" s="88"/>
      <c r="IB22" s="88"/>
      <c r="IC22" s="88"/>
      <c r="ID22" s="88"/>
      <c r="IE22" s="88"/>
      <c r="IF22" s="88"/>
      <c r="IG22" s="88"/>
      <c r="IH22" s="88"/>
      <c r="II22" s="88"/>
      <c r="IJ22" s="88"/>
      <c r="IK22" s="88"/>
      <c r="IL22" s="88"/>
      <c r="IM22" s="88"/>
      <c r="IN22" s="88"/>
      <c r="IO22" s="88"/>
      <c r="IP22" s="88"/>
      <c r="IQ22" s="88"/>
      <c r="IR22" s="88"/>
      <c r="IS22" s="88"/>
      <c r="IT22" s="88"/>
      <c r="IU22" s="88"/>
    </row>
    <row r="23" spans="1:255" x14ac:dyDescent="0.25">
      <c r="A23" s="28" t="s">
        <v>27</v>
      </c>
      <c r="B23" s="2">
        <f>SUM(B19:B22)</f>
        <v>515</v>
      </c>
      <c r="C23" s="72">
        <f>SUM(C19:C22)</f>
        <v>23.540000000000003</v>
      </c>
      <c r="D23" s="72">
        <f>SUM(D19:D22)</f>
        <v>23.68</v>
      </c>
      <c r="E23" s="72">
        <f>SUM(E19:E22)</f>
        <v>71.63</v>
      </c>
      <c r="F23" s="72">
        <f>SUM(F19:F22)</f>
        <v>555.4</v>
      </c>
      <c r="G23" s="72"/>
      <c r="H23" s="72"/>
    </row>
    <row r="24" spans="1:255" x14ac:dyDescent="0.25">
      <c r="A24" s="117" t="s">
        <v>53</v>
      </c>
      <c r="B24" s="118"/>
      <c r="C24" s="118"/>
      <c r="D24" s="118"/>
      <c r="E24" s="118"/>
      <c r="F24" s="118"/>
      <c r="G24" s="118"/>
      <c r="H24" s="119"/>
    </row>
    <row r="25" spans="1:255" s="87" customFormat="1" ht="9.75" customHeight="1" x14ac:dyDescent="0.2">
      <c r="A25" s="181" t="s">
        <v>3</v>
      </c>
      <c r="B25" s="181" t="s">
        <v>4</v>
      </c>
      <c r="C25" s="85" t="s">
        <v>5</v>
      </c>
      <c r="D25" s="85" t="s">
        <v>6</v>
      </c>
      <c r="E25" s="85" t="s">
        <v>7</v>
      </c>
      <c r="F25" s="182" t="s">
        <v>8</v>
      </c>
      <c r="G25" s="183" t="s">
        <v>9</v>
      </c>
      <c r="H25" s="85" t="s">
        <v>10</v>
      </c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  <c r="BB25" s="125"/>
      <c r="BC25" s="125"/>
      <c r="BD25" s="125"/>
      <c r="BE25" s="125"/>
      <c r="BF25" s="125"/>
      <c r="BG25" s="125"/>
      <c r="BH25" s="125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  <c r="BV25" s="125"/>
      <c r="BW25" s="125"/>
      <c r="BX25" s="125"/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5"/>
      <c r="CO25" s="125"/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5"/>
      <c r="DE25" s="125"/>
      <c r="DF25" s="125"/>
      <c r="DG25" s="125"/>
      <c r="DH25" s="125"/>
      <c r="DI25" s="125"/>
      <c r="DJ25" s="125"/>
      <c r="DK25" s="125"/>
      <c r="DL25" s="125"/>
      <c r="DM25" s="125"/>
      <c r="DN25" s="125"/>
      <c r="DO25" s="125"/>
      <c r="DP25" s="125"/>
      <c r="DQ25" s="125"/>
      <c r="DR25" s="125"/>
      <c r="DS25" s="125"/>
      <c r="DT25" s="125"/>
      <c r="DU25" s="125"/>
      <c r="DV25" s="125"/>
      <c r="DW25" s="125"/>
      <c r="DX25" s="125"/>
      <c r="DY25" s="125"/>
      <c r="DZ25" s="125"/>
      <c r="EA25" s="125"/>
      <c r="EB25" s="125"/>
      <c r="EC25" s="125"/>
      <c r="ED25" s="125"/>
      <c r="EE25" s="125"/>
      <c r="EF25" s="125"/>
      <c r="EG25" s="125"/>
      <c r="EH25" s="125"/>
      <c r="EI25" s="125"/>
      <c r="EJ25" s="125"/>
      <c r="EK25" s="125"/>
      <c r="EL25" s="125"/>
      <c r="EM25" s="125"/>
      <c r="EN25" s="125"/>
      <c r="EO25" s="125"/>
      <c r="EP25" s="125"/>
      <c r="EQ25" s="125"/>
      <c r="ER25" s="125"/>
      <c r="ES25" s="125"/>
      <c r="ET25" s="125"/>
      <c r="EU25" s="125"/>
      <c r="EV25" s="125"/>
      <c r="EW25" s="125"/>
      <c r="EX25" s="125"/>
      <c r="EY25" s="125"/>
      <c r="EZ25" s="125"/>
      <c r="FA25" s="125"/>
      <c r="FB25" s="125"/>
      <c r="FC25" s="125"/>
      <c r="FD25" s="125"/>
      <c r="FE25" s="125"/>
      <c r="FF25" s="125"/>
      <c r="FG25" s="125"/>
      <c r="FH25" s="125"/>
      <c r="FI25" s="125"/>
      <c r="FJ25" s="125"/>
      <c r="FK25" s="125"/>
      <c r="FL25" s="125"/>
      <c r="FM25" s="125"/>
      <c r="FN25" s="125"/>
      <c r="FO25" s="125"/>
      <c r="FP25" s="125"/>
      <c r="FQ25" s="125"/>
      <c r="FR25" s="125"/>
      <c r="FS25" s="125"/>
      <c r="FT25" s="125"/>
      <c r="FU25" s="125"/>
      <c r="FV25" s="125"/>
      <c r="FW25" s="125"/>
      <c r="FX25" s="125"/>
      <c r="FY25" s="125"/>
      <c r="FZ25" s="125"/>
      <c r="GA25" s="125"/>
      <c r="GB25" s="125"/>
      <c r="GC25" s="125"/>
      <c r="GD25" s="125"/>
      <c r="GE25" s="125"/>
      <c r="GF25" s="125"/>
      <c r="GG25" s="125"/>
      <c r="GH25" s="125"/>
      <c r="GI25" s="125"/>
      <c r="GJ25" s="125"/>
      <c r="GK25" s="125"/>
      <c r="GL25" s="125"/>
      <c r="GM25" s="125"/>
      <c r="GN25" s="125"/>
      <c r="GO25" s="125"/>
      <c r="GP25" s="125"/>
      <c r="GQ25" s="125"/>
      <c r="GR25" s="125"/>
      <c r="GS25" s="125"/>
      <c r="GT25" s="125"/>
      <c r="GU25" s="125"/>
      <c r="GV25" s="125"/>
      <c r="GW25" s="125"/>
      <c r="GX25" s="125"/>
      <c r="GY25" s="125"/>
      <c r="GZ25" s="125"/>
      <c r="HA25" s="125"/>
      <c r="HB25" s="125"/>
      <c r="HC25" s="125"/>
      <c r="HD25" s="125"/>
      <c r="HE25" s="125"/>
      <c r="HF25" s="125"/>
      <c r="HG25" s="125"/>
      <c r="HH25" s="125"/>
      <c r="HI25" s="125"/>
      <c r="HJ25" s="125"/>
      <c r="HK25" s="125"/>
      <c r="HL25" s="125"/>
      <c r="HM25" s="125"/>
      <c r="HN25" s="125"/>
      <c r="HO25" s="125"/>
      <c r="HP25" s="125"/>
      <c r="HQ25" s="125"/>
      <c r="HR25" s="125"/>
      <c r="HS25" s="125"/>
      <c r="HT25" s="125"/>
      <c r="HU25" s="125"/>
      <c r="HV25" s="125"/>
      <c r="HW25" s="125"/>
      <c r="HX25" s="125"/>
      <c r="HY25" s="125"/>
      <c r="HZ25" s="125"/>
      <c r="IA25" s="125"/>
      <c r="IB25" s="125"/>
      <c r="IC25" s="125"/>
      <c r="ID25" s="125"/>
      <c r="IE25" s="125"/>
      <c r="IF25" s="125"/>
      <c r="IG25" s="125"/>
      <c r="IH25" s="125"/>
      <c r="II25" s="125"/>
      <c r="IJ25" s="125"/>
      <c r="IK25" s="125"/>
      <c r="IL25" s="125"/>
      <c r="IM25" s="125"/>
      <c r="IN25" s="125"/>
      <c r="IO25" s="125"/>
      <c r="IP25" s="125"/>
      <c r="IQ25" s="125"/>
      <c r="IR25" s="125"/>
      <c r="IS25" s="125"/>
      <c r="IT25" s="125"/>
      <c r="IU25" s="125"/>
    </row>
    <row r="26" spans="1:255" x14ac:dyDescent="0.25">
      <c r="A26" s="112" t="s">
        <v>123</v>
      </c>
      <c r="B26" s="113"/>
      <c r="C26" s="114"/>
      <c r="D26" s="114"/>
      <c r="E26" s="114"/>
      <c r="F26" s="114"/>
      <c r="G26" s="114"/>
      <c r="H26" s="174"/>
    </row>
    <row r="27" spans="1:255" s="6" customFormat="1" x14ac:dyDescent="0.2">
      <c r="A27" s="7" t="s">
        <v>57</v>
      </c>
      <c r="B27" s="33">
        <v>100</v>
      </c>
      <c r="C27" s="41">
        <v>16.309999999999999</v>
      </c>
      <c r="D27" s="41">
        <v>9.5399999999999991</v>
      </c>
      <c r="E27" s="41">
        <v>12.3</v>
      </c>
      <c r="F27" s="41">
        <v>200.8</v>
      </c>
      <c r="G27" s="69" t="s">
        <v>284</v>
      </c>
      <c r="H27" s="35" t="s">
        <v>59</v>
      </c>
    </row>
    <row r="28" spans="1:255" x14ac:dyDescent="0.25">
      <c r="A28" s="7" t="s">
        <v>60</v>
      </c>
      <c r="B28" s="92">
        <v>180</v>
      </c>
      <c r="C28" s="92">
        <v>10.32</v>
      </c>
      <c r="D28" s="92">
        <v>7.31</v>
      </c>
      <c r="E28" s="92">
        <v>46.37</v>
      </c>
      <c r="F28" s="92">
        <v>292.5</v>
      </c>
      <c r="G28" s="92" t="s">
        <v>127</v>
      </c>
      <c r="H28" s="101" t="s">
        <v>62</v>
      </c>
    </row>
    <row r="29" spans="1:255" x14ac:dyDescent="0.2">
      <c r="A29" s="175" t="s">
        <v>38</v>
      </c>
      <c r="B29" s="91">
        <v>215</v>
      </c>
      <c r="C29" s="92">
        <v>7.0000000000000007E-2</v>
      </c>
      <c r="D29" s="92">
        <v>0.02</v>
      </c>
      <c r="E29" s="92">
        <v>15</v>
      </c>
      <c r="F29" s="92">
        <v>60</v>
      </c>
      <c r="G29" s="91" t="s">
        <v>39</v>
      </c>
      <c r="H29" s="35" t="s">
        <v>40</v>
      </c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</row>
    <row r="30" spans="1:255" x14ac:dyDescent="0.25">
      <c r="A30" s="25" t="s">
        <v>126</v>
      </c>
      <c r="B30" s="26">
        <v>20</v>
      </c>
      <c r="C30" s="41">
        <v>1.6</v>
      </c>
      <c r="D30" s="41">
        <v>0.2</v>
      </c>
      <c r="E30" s="41">
        <v>10.199999999999999</v>
      </c>
      <c r="F30" s="41">
        <v>50</v>
      </c>
      <c r="G30" s="20" t="s">
        <v>25</v>
      </c>
      <c r="H30" s="27" t="s">
        <v>26</v>
      </c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8"/>
      <c r="BS30" s="88"/>
      <c r="BT30" s="88"/>
      <c r="BU30" s="88"/>
      <c r="BV30" s="88"/>
      <c r="BW30" s="88"/>
      <c r="BX30" s="88"/>
      <c r="BY30" s="88"/>
      <c r="BZ30" s="88"/>
      <c r="CA30" s="88"/>
      <c r="CB30" s="88"/>
      <c r="CC30" s="88"/>
      <c r="CD30" s="88"/>
      <c r="CE30" s="88"/>
      <c r="CF30" s="88"/>
      <c r="CG30" s="88"/>
      <c r="CH30" s="88"/>
      <c r="CI30" s="88"/>
      <c r="CJ30" s="88"/>
      <c r="CK30" s="88"/>
      <c r="CL30" s="88"/>
      <c r="CM30" s="88"/>
      <c r="CN30" s="88"/>
      <c r="CO30" s="88"/>
      <c r="CP30" s="88"/>
      <c r="CQ30" s="88"/>
      <c r="CR30" s="88"/>
      <c r="CS30" s="88"/>
      <c r="CT30" s="88"/>
      <c r="CU30" s="88"/>
      <c r="CV30" s="88"/>
      <c r="CW30" s="88"/>
      <c r="CX30" s="88"/>
      <c r="CY30" s="88"/>
      <c r="CZ30" s="88"/>
      <c r="DA30" s="88"/>
      <c r="DB30" s="88"/>
      <c r="DC30" s="88"/>
      <c r="DD30" s="88"/>
      <c r="DE30" s="88"/>
      <c r="DF30" s="88"/>
      <c r="DG30" s="88"/>
      <c r="DH30" s="88"/>
      <c r="DI30" s="88"/>
      <c r="DJ30" s="88"/>
      <c r="DK30" s="88"/>
      <c r="DL30" s="88"/>
      <c r="DM30" s="88"/>
      <c r="DN30" s="88"/>
      <c r="DO30" s="88"/>
      <c r="DP30" s="88"/>
      <c r="DQ30" s="88"/>
      <c r="DR30" s="88"/>
      <c r="DS30" s="88"/>
      <c r="DT30" s="88"/>
      <c r="DU30" s="88"/>
      <c r="DV30" s="88"/>
      <c r="DW30" s="88"/>
      <c r="DX30" s="88"/>
      <c r="DY30" s="88"/>
      <c r="DZ30" s="88"/>
      <c r="EA30" s="88"/>
      <c r="EB30" s="88"/>
      <c r="EC30" s="88"/>
      <c r="ED30" s="88"/>
      <c r="EE30" s="88"/>
      <c r="EF30" s="88"/>
      <c r="EG30" s="88"/>
      <c r="EH30" s="88"/>
      <c r="EI30" s="88"/>
      <c r="EJ30" s="88"/>
      <c r="EK30" s="88"/>
      <c r="EL30" s="88"/>
      <c r="EM30" s="88"/>
      <c r="EN30" s="88"/>
      <c r="EO30" s="88"/>
      <c r="EP30" s="88"/>
      <c r="EQ30" s="88"/>
      <c r="ER30" s="88"/>
      <c r="ES30" s="88"/>
      <c r="ET30" s="88"/>
      <c r="EU30" s="88"/>
      <c r="EV30" s="88"/>
      <c r="EW30" s="88"/>
      <c r="EX30" s="88"/>
      <c r="EY30" s="88"/>
      <c r="EZ30" s="88"/>
      <c r="FA30" s="88"/>
      <c r="FB30" s="88"/>
      <c r="FC30" s="88"/>
      <c r="FD30" s="88"/>
      <c r="FE30" s="88"/>
      <c r="FF30" s="88"/>
      <c r="FG30" s="88"/>
      <c r="FH30" s="88"/>
      <c r="FI30" s="88"/>
      <c r="FJ30" s="88"/>
      <c r="FK30" s="88"/>
      <c r="FL30" s="88"/>
      <c r="FM30" s="88"/>
      <c r="FN30" s="88"/>
      <c r="FO30" s="88"/>
      <c r="FP30" s="88"/>
      <c r="FQ30" s="88"/>
      <c r="FR30" s="88"/>
      <c r="FS30" s="88"/>
      <c r="FT30" s="88"/>
      <c r="FU30" s="88"/>
      <c r="FV30" s="88"/>
      <c r="FW30" s="88"/>
      <c r="FX30" s="88"/>
      <c r="FY30" s="88"/>
      <c r="FZ30" s="88"/>
      <c r="GA30" s="88"/>
      <c r="GB30" s="88"/>
      <c r="GC30" s="88"/>
      <c r="GD30" s="88"/>
      <c r="GE30" s="88"/>
      <c r="GF30" s="88"/>
      <c r="GG30" s="88"/>
      <c r="GH30" s="88"/>
      <c r="GI30" s="88"/>
      <c r="GJ30" s="88"/>
      <c r="GK30" s="88"/>
      <c r="GL30" s="88"/>
      <c r="GM30" s="88"/>
      <c r="GN30" s="88"/>
      <c r="GO30" s="88"/>
      <c r="GP30" s="88"/>
      <c r="GQ30" s="88"/>
      <c r="GR30" s="88"/>
      <c r="GS30" s="88"/>
      <c r="GT30" s="88"/>
      <c r="GU30" s="88"/>
      <c r="GV30" s="88"/>
      <c r="GW30" s="88"/>
      <c r="GX30" s="88"/>
      <c r="GY30" s="88"/>
      <c r="GZ30" s="88"/>
      <c r="HA30" s="88"/>
      <c r="HB30" s="88"/>
      <c r="HC30" s="88"/>
      <c r="HD30" s="88"/>
      <c r="HE30" s="88"/>
      <c r="HF30" s="88"/>
      <c r="HG30" s="88"/>
      <c r="HH30" s="88"/>
      <c r="HI30" s="88"/>
      <c r="HJ30" s="88"/>
      <c r="HK30" s="88"/>
      <c r="HL30" s="88"/>
      <c r="HM30" s="88"/>
      <c r="HN30" s="88"/>
      <c r="HO30" s="88"/>
      <c r="HP30" s="88"/>
      <c r="HQ30" s="88"/>
      <c r="HR30" s="88"/>
      <c r="HS30" s="88"/>
      <c r="HT30" s="88"/>
      <c r="HU30" s="88"/>
      <c r="HV30" s="88"/>
      <c r="HW30" s="88"/>
      <c r="HX30" s="88"/>
      <c r="HY30" s="88"/>
      <c r="HZ30" s="88"/>
      <c r="IA30" s="88"/>
      <c r="IB30" s="88"/>
      <c r="IC30" s="88"/>
      <c r="ID30" s="88"/>
      <c r="IE30" s="88"/>
      <c r="IF30" s="88"/>
      <c r="IG30" s="88"/>
      <c r="IH30" s="88"/>
      <c r="II30" s="88"/>
      <c r="IJ30" s="88"/>
      <c r="IK30" s="88"/>
      <c r="IL30" s="88"/>
      <c r="IM30" s="88"/>
      <c r="IN30" s="88"/>
      <c r="IO30" s="88"/>
      <c r="IP30" s="88"/>
      <c r="IQ30" s="88"/>
      <c r="IR30" s="88"/>
      <c r="IS30" s="88"/>
      <c r="IT30" s="88"/>
      <c r="IU30" s="88"/>
    </row>
    <row r="31" spans="1:255" x14ac:dyDescent="0.25">
      <c r="A31" s="28" t="s">
        <v>27</v>
      </c>
      <c r="B31" s="2">
        <f>SUM(B27:B30)</f>
        <v>515</v>
      </c>
      <c r="C31" s="72">
        <f>SUM(C27:C30)</f>
        <v>28.3</v>
      </c>
      <c r="D31" s="72">
        <f>SUM(D27:D30)</f>
        <v>17.069999999999997</v>
      </c>
      <c r="E31" s="72">
        <f>SUM(E27:E30)</f>
        <v>83.87</v>
      </c>
      <c r="F31" s="72">
        <f>SUM(F27:F30)</f>
        <v>603.29999999999995</v>
      </c>
      <c r="G31" s="72"/>
      <c r="H31" s="72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  <c r="IR31" s="55"/>
      <c r="IS31" s="55"/>
      <c r="IT31" s="55"/>
      <c r="IU31" s="55"/>
    </row>
    <row r="32" spans="1:255" x14ac:dyDescent="0.25">
      <c r="A32" s="117" t="s">
        <v>66</v>
      </c>
      <c r="B32" s="118"/>
      <c r="C32" s="118"/>
      <c r="D32" s="118"/>
      <c r="E32" s="118"/>
      <c r="F32" s="118"/>
      <c r="G32" s="118"/>
      <c r="H32" s="119"/>
    </row>
    <row r="33" spans="1:256" s="87" customFormat="1" ht="10.5" customHeight="1" x14ac:dyDescent="0.2">
      <c r="A33" s="181" t="s">
        <v>3</v>
      </c>
      <c r="B33" s="181" t="s">
        <v>4</v>
      </c>
      <c r="C33" s="85" t="s">
        <v>5</v>
      </c>
      <c r="D33" s="85" t="s">
        <v>6</v>
      </c>
      <c r="E33" s="85" t="s">
        <v>7</v>
      </c>
      <c r="F33" s="182" t="s">
        <v>8</v>
      </c>
      <c r="G33" s="183" t="s">
        <v>9</v>
      </c>
      <c r="H33" s="85" t="s">
        <v>10</v>
      </c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5"/>
      <c r="DE33" s="125"/>
      <c r="DF33" s="125"/>
      <c r="DG33" s="125"/>
      <c r="DH33" s="125"/>
      <c r="DI33" s="125"/>
      <c r="DJ33" s="125"/>
      <c r="DK33" s="125"/>
      <c r="DL33" s="125"/>
      <c r="DM33" s="125"/>
      <c r="DN33" s="125"/>
      <c r="DO33" s="125"/>
      <c r="DP33" s="125"/>
      <c r="DQ33" s="125"/>
      <c r="DR33" s="125"/>
      <c r="DS33" s="125"/>
      <c r="DT33" s="125"/>
      <c r="DU33" s="125"/>
      <c r="DV33" s="125"/>
      <c r="DW33" s="125"/>
      <c r="DX33" s="125"/>
      <c r="DY33" s="125"/>
      <c r="DZ33" s="125"/>
      <c r="EA33" s="125"/>
      <c r="EB33" s="125"/>
      <c r="EC33" s="125"/>
      <c r="ED33" s="125"/>
      <c r="EE33" s="125"/>
      <c r="EF33" s="125"/>
      <c r="EG33" s="125"/>
      <c r="EH33" s="125"/>
      <c r="EI33" s="125"/>
      <c r="EJ33" s="125"/>
      <c r="EK33" s="125"/>
      <c r="EL33" s="125"/>
      <c r="EM33" s="125"/>
      <c r="EN33" s="125"/>
      <c r="EO33" s="125"/>
      <c r="EP33" s="125"/>
      <c r="EQ33" s="125"/>
      <c r="ER33" s="125"/>
      <c r="ES33" s="125"/>
      <c r="ET33" s="125"/>
      <c r="EU33" s="125"/>
      <c r="EV33" s="125"/>
      <c r="EW33" s="125"/>
      <c r="EX33" s="125"/>
      <c r="EY33" s="125"/>
      <c r="EZ33" s="125"/>
      <c r="FA33" s="125"/>
      <c r="FB33" s="125"/>
      <c r="FC33" s="125"/>
      <c r="FD33" s="125"/>
      <c r="FE33" s="125"/>
      <c r="FF33" s="125"/>
      <c r="FG33" s="125"/>
      <c r="FH33" s="125"/>
      <c r="FI33" s="125"/>
      <c r="FJ33" s="125"/>
      <c r="FK33" s="125"/>
      <c r="FL33" s="125"/>
      <c r="FM33" s="125"/>
      <c r="FN33" s="125"/>
      <c r="FO33" s="125"/>
      <c r="FP33" s="125"/>
      <c r="FQ33" s="125"/>
      <c r="FR33" s="125"/>
      <c r="FS33" s="125"/>
      <c r="FT33" s="125"/>
      <c r="FU33" s="125"/>
      <c r="FV33" s="125"/>
      <c r="FW33" s="125"/>
      <c r="FX33" s="125"/>
      <c r="FY33" s="125"/>
      <c r="FZ33" s="125"/>
      <c r="GA33" s="125"/>
      <c r="GB33" s="125"/>
      <c r="GC33" s="125"/>
      <c r="GD33" s="125"/>
      <c r="GE33" s="125"/>
      <c r="GF33" s="125"/>
      <c r="GG33" s="125"/>
      <c r="GH33" s="125"/>
      <c r="GI33" s="125"/>
      <c r="GJ33" s="125"/>
      <c r="GK33" s="125"/>
      <c r="GL33" s="125"/>
      <c r="GM33" s="125"/>
      <c r="GN33" s="125"/>
      <c r="GO33" s="125"/>
      <c r="GP33" s="125"/>
      <c r="GQ33" s="125"/>
      <c r="GR33" s="125"/>
      <c r="GS33" s="125"/>
      <c r="GT33" s="125"/>
      <c r="GU33" s="125"/>
      <c r="GV33" s="125"/>
      <c r="GW33" s="125"/>
      <c r="GX33" s="125"/>
      <c r="GY33" s="125"/>
      <c r="GZ33" s="125"/>
      <c r="HA33" s="125"/>
      <c r="HB33" s="125"/>
      <c r="HC33" s="125"/>
      <c r="HD33" s="125"/>
      <c r="HE33" s="125"/>
      <c r="HF33" s="125"/>
      <c r="HG33" s="125"/>
      <c r="HH33" s="125"/>
      <c r="HI33" s="125"/>
      <c r="HJ33" s="125"/>
      <c r="HK33" s="125"/>
      <c r="HL33" s="125"/>
      <c r="HM33" s="125"/>
      <c r="HN33" s="125"/>
      <c r="HO33" s="125"/>
      <c r="HP33" s="125"/>
      <c r="HQ33" s="125"/>
      <c r="HR33" s="125"/>
      <c r="HS33" s="125"/>
      <c r="HT33" s="125"/>
      <c r="HU33" s="125"/>
      <c r="HV33" s="125"/>
      <c r="HW33" s="125"/>
      <c r="HX33" s="125"/>
      <c r="HY33" s="125"/>
      <c r="HZ33" s="125"/>
      <c r="IA33" s="125"/>
      <c r="IB33" s="125"/>
      <c r="IC33" s="125"/>
      <c r="ID33" s="125"/>
      <c r="IE33" s="125"/>
      <c r="IF33" s="125"/>
      <c r="IG33" s="125"/>
      <c r="IH33" s="125"/>
      <c r="II33" s="125"/>
      <c r="IJ33" s="125"/>
      <c r="IK33" s="125"/>
      <c r="IL33" s="125"/>
      <c r="IM33" s="125"/>
      <c r="IN33" s="125"/>
      <c r="IO33" s="125"/>
      <c r="IP33" s="125"/>
      <c r="IQ33" s="125"/>
      <c r="IR33" s="125"/>
      <c r="IS33" s="125"/>
      <c r="IT33" s="125"/>
      <c r="IU33" s="125"/>
    </row>
    <row r="34" spans="1:256" x14ac:dyDescent="0.25">
      <c r="A34" s="112" t="s">
        <v>123</v>
      </c>
      <c r="B34" s="113"/>
      <c r="C34" s="114"/>
      <c r="D34" s="114"/>
      <c r="E34" s="114"/>
      <c r="F34" s="114"/>
      <c r="G34" s="114"/>
      <c r="H34" s="174"/>
    </row>
    <row r="35" spans="1:256" customFormat="1" ht="15" x14ac:dyDescent="0.25">
      <c r="A35" s="12" t="s">
        <v>208</v>
      </c>
      <c r="B35" s="76">
        <v>250</v>
      </c>
      <c r="C35" s="14">
        <v>16.91</v>
      </c>
      <c r="D35" s="14">
        <v>19.899999999999999</v>
      </c>
      <c r="E35" s="14">
        <v>42.64</v>
      </c>
      <c r="F35" s="14">
        <v>418</v>
      </c>
      <c r="G35" s="36" t="s">
        <v>281</v>
      </c>
      <c r="H35" s="12" t="s">
        <v>209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x14ac:dyDescent="0.2">
      <c r="A36" s="175" t="s">
        <v>38</v>
      </c>
      <c r="B36" s="91">
        <v>215</v>
      </c>
      <c r="C36" s="92">
        <v>7.0000000000000007E-2</v>
      </c>
      <c r="D36" s="92">
        <v>0.02</v>
      </c>
      <c r="E36" s="92">
        <v>15</v>
      </c>
      <c r="F36" s="92">
        <v>60</v>
      </c>
      <c r="G36" s="91" t="s">
        <v>39</v>
      </c>
      <c r="H36" s="35" t="s">
        <v>40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</row>
    <row r="37" spans="1:256" x14ac:dyDescent="0.25">
      <c r="A37" s="25" t="s">
        <v>41</v>
      </c>
      <c r="B37" s="93">
        <v>20</v>
      </c>
      <c r="C37" s="94">
        <v>1.3</v>
      </c>
      <c r="D37" s="94">
        <v>0.2</v>
      </c>
      <c r="E37" s="94">
        <v>8.6</v>
      </c>
      <c r="F37" s="94">
        <v>43</v>
      </c>
      <c r="G37" s="71" t="s">
        <v>25</v>
      </c>
      <c r="H37" s="18" t="s">
        <v>42</v>
      </c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88"/>
      <c r="AR37" s="88"/>
      <c r="AS37" s="88"/>
      <c r="AT37" s="88"/>
      <c r="AU37" s="88"/>
      <c r="AV37" s="88"/>
      <c r="AW37" s="88"/>
      <c r="AX37" s="88"/>
      <c r="AY37" s="88"/>
      <c r="AZ37" s="88"/>
      <c r="BA37" s="88"/>
      <c r="BB37" s="88"/>
      <c r="BC37" s="88"/>
      <c r="BD37" s="88"/>
      <c r="BE37" s="88"/>
      <c r="BF37" s="88"/>
      <c r="BG37" s="88"/>
      <c r="BH37" s="88"/>
      <c r="BI37" s="88"/>
      <c r="BJ37" s="88"/>
      <c r="BK37" s="88"/>
      <c r="BL37" s="88"/>
      <c r="BM37" s="88"/>
      <c r="BN37" s="88"/>
      <c r="BO37" s="88"/>
      <c r="BP37" s="88"/>
      <c r="BQ37" s="88"/>
      <c r="BR37" s="88"/>
      <c r="BS37" s="88"/>
      <c r="BT37" s="88"/>
      <c r="BU37" s="88"/>
      <c r="BV37" s="88"/>
      <c r="BW37" s="88"/>
      <c r="BX37" s="88"/>
      <c r="BY37" s="88"/>
      <c r="BZ37" s="88"/>
      <c r="CA37" s="88"/>
      <c r="CB37" s="88"/>
      <c r="CC37" s="88"/>
      <c r="CD37" s="88"/>
      <c r="CE37" s="88"/>
      <c r="CF37" s="88"/>
      <c r="CG37" s="88"/>
      <c r="CH37" s="88"/>
      <c r="CI37" s="88"/>
      <c r="CJ37" s="88"/>
      <c r="CK37" s="88"/>
      <c r="CL37" s="88"/>
      <c r="CM37" s="88"/>
      <c r="CN37" s="88"/>
      <c r="CO37" s="88"/>
      <c r="CP37" s="88"/>
      <c r="CQ37" s="88"/>
      <c r="CR37" s="88"/>
      <c r="CS37" s="88"/>
      <c r="CT37" s="88"/>
      <c r="CU37" s="88"/>
      <c r="CV37" s="88"/>
      <c r="CW37" s="88"/>
      <c r="CX37" s="88"/>
      <c r="CY37" s="88"/>
      <c r="CZ37" s="88"/>
      <c r="DA37" s="88"/>
      <c r="DB37" s="88"/>
      <c r="DC37" s="88"/>
      <c r="DD37" s="88"/>
      <c r="DE37" s="88"/>
      <c r="DF37" s="88"/>
      <c r="DG37" s="88"/>
      <c r="DH37" s="88"/>
      <c r="DI37" s="88"/>
      <c r="DJ37" s="88"/>
      <c r="DK37" s="88"/>
      <c r="DL37" s="88"/>
      <c r="DM37" s="88"/>
      <c r="DN37" s="88"/>
      <c r="DO37" s="88"/>
      <c r="DP37" s="88"/>
      <c r="DQ37" s="88"/>
      <c r="DR37" s="88"/>
      <c r="DS37" s="88"/>
      <c r="DT37" s="88"/>
      <c r="DU37" s="88"/>
      <c r="DV37" s="88"/>
      <c r="DW37" s="88"/>
      <c r="DX37" s="88"/>
      <c r="DY37" s="88"/>
      <c r="DZ37" s="88"/>
      <c r="EA37" s="88"/>
      <c r="EB37" s="88"/>
      <c r="EC37" s="88"/>
      <c r="ED37" s="88"/>
      <c r="EE37" s="88"/>
      <c r="EF37" s="88"/>
      <c r="EG37" s="88"/>
      <c r="EH37" s="88"/>
      <c r="EI37" s="88"/>
      <c r="EJ37" s="88"/>
      <c r="EK37" s="88"/>
      <c r="EL37" s="88"/>
      <c r="EM37" s="88"/>
      <c r="EN37" s="88"/>
      <c r="EO37" s="88"/>
      <c r="EP37" s="88"/>
      <c r="EQ37" s="88"/>
      <c r="ER37" s="88"/>
      <c r="ES37" s="88"/>
      <c r="ET37" s="88"/>
      <c r="EU37" s="88"/>
      <c r="EV37" s="88"/>
      <c r="EW37" s="88"/>
      <c r="EX37" s="88"/>
      <c r="EY37" s="88"/>
      <c r="EZ37" s="88"/>
      <c r="FA37" s="88"/>
      <c r="FB37" s="88"/>
      <c r="FC37" s="88"/>
      <c r="FD37" s="88"/>
      <c r="FE37" s="88"/>
      <c r="FF37" s="88"/>
      <c r="FG37" s="88"/>
      <c r="FH37" s="88"/>
      <c r="FI37" s="88"/>
      <c r="FJ37" s="88"/>
      <c r="FK37" s="88"/>
      <c r="FL37" s="88"/>
      <c r="FM37" s="88"/>
      <c r="FN37" s="88"/>
      <c r="FO37" s="88"/>
      <c r="FP37" s="88"/>
      <c r="FQ37" s="88"/>
      <c r="FR37" s="88"/>
      <c r="FS37" s="88"/>
      <c r="FT37" s="88"/>
      <c r="FU37" s="88"/>
      <c r="FV37" s="88"/>
      <c r="FW37" s="88"/>
      <c r="FX37" s="88"/>
      <c r="FY37" s="88"/>
      <c r="FZ37" s="88"/>
      <c r="GA37" s="88"/>
      <c r="GB37" s="88"/>
      <c r="GC37" s="88"/>
      <c r="GD37" s="88"/>
      <c r="GE37" s="88"/>
      <c r="GF37" s="88"/>
      <c r="GG37" s="88"/>
      <c r="GH37" s="88"/>
      <c r="GI37" s="88"/>
      <c r="GJ37" s="88"/>
      <c r="GK37" s="88"/>
      <c r="GL37" s="88"/>
      <c r="GM37" s="88"/>
      <c r="GN37" s="88"/>
      <c r="GO37" s="88"/>
      <c r="GP37" s="88"/>
      <c r="GQ37" s="88"/>
      <c r="GR37" s="88"/>
      <c r="GS37" s="88"/>
      <c r="GT37" s="88"/>
      <c r="GU37" s="88"/>
      <c r="GV37" s="88"/>
      <c r="GW37" s="88"/>
      <c r="GX37" s="88"/>
      <c r="GY37" s="88"/>
      <c r="GZ37" s="88"/>
      <c r="HA37" s="88"/>
      <c r="HB37" s="88"/>
      <c r="HC37" s="88"/>
      <c r="HD37" s="88"/>
      <c r="HE37" s="88"/>
      <c r="HF37" s="88"/>
      <c r="HG37" s="88"/>
      <c r="HH37" s="88"/>
      <c r="HI37" s="88"/>
      <c r="HJ37" s="88"/>
      <c r="HK37" s="88"/>
      <c r="HL37" s="88"/>
      <c r="HM37" s="88"/>
      <c r="HN37" s="88"/>
      <c r="HO37" s="88"/>
      <c r="HP37" s="88"/>
      <c r="HQ37" s="88"/>
      <c r="HR37" s="88"/>
      <c r="HS37" s="88"/>
      <c r="HT37" s="88"/>
      <c r="HU37" s="88"/>
      <c r="HV37" s="88"/>
      <c r="HW37" s="88"/>
      <c r="HX37" s="88"/>
      <c r="HY37" s="88"/>
      <c r="HZ37" s="88"/>
      <c r="IA37" s="88"/>
      <c r="IB37" s="88"/>
      <c r="IC37" s="88"/>
      <c r="ID37" s="88"/>
      <c r="IE37" s="88"/>
      <c r="IF37" s="88"/>
      <c r="IG37" s="88"/>
      <c r="IH37" s="88"/>
      <c r="II37" s="88"/>
      <c r="IJ37" s="88"/>
      <c r="IK37" s="88"/>
      <c r="IL37" s="88"/>
      <c r="IM37" s="88"/>
      <c r="IN37" s="88"/>
      <c r="IO37" s="88"/>
      <c r="IP37" s="88"/>
      <c r="IQ37" s="88"/>
      <c r="IR37" s="88"/>
      <c r="IS37" s="88"/>
      <c r="IT37" s="88"/>
      <c r="IU37" s="88"/>
    </row>
    <row r="38" spans="1:256" x14ac:dyDescent="0.25">
      <c r="A38" s="28" t="s">
        <v>27</v>
      </c>
      <c r="B38" s="2">
        <f>SUM(B35:B37)</f>
        <v>485</v>
      </c>
      <c r="C38" s="72">
        <f>SUM(C35:C37)</f>
        <v>18.28</v>
      </c>
      <c r="D38" s="72">
        <f>SUM(D35:D37)</f>
        <v>20.119999999999997</v>
      </c>
      <c r="E38" s="72">
        <f>SUM(E35:E37)</f>
        <v>66.239999999999995</v>
      </c>
      <c r="F38" s="72">
        <f>SUM(F35:F37)</f>
        <v>521</v>
      </c>
      <c r="G38" s="72"/>
      <c r="H38" s="72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  <c r="IR38" s="55"/>
      <c r="IS38" s="55"/>
      <c r="IT38" s="55"/>
      <c r="IU38" s="55"/>
    </row>
    <row r="39" spans="1:256" x14ac:dyDescent="0.25">
      <c r="A39" s="117" t="s">
        <v>75</v>
      </c>
      <c r="B39" s="118"/>
      <c r="C39" s="118"/>
      <c r="D39" s="118"/>
      <c r="E39" s="118"/>
      <c r="F39" s="118"/>
      <c r="G39" s="118"/>
      <c r="H39" s="119"/>
    </row>
    <row r="40" spans="1:256" s="87" customFormat="1" ht="11.25" customHeight="1" x14ac:dyDescent="0.2">
      <c r="A40" s="181" t="s">
        <v>3</v>
      </c>
      <c r="B40" s="181" t="s">
        <v>4</v>
      </c>
      <c r="C40" s="85" t="s">
        <v>5</v>
      </c>
      <c r="D40" s="85" t="s">
        <v>6</v>
      </c>
      <c r="E40" s="85" t="s">
        <v>7</v>
      </c>
      <c r="F40" s="182" t="s">
        <v>8</v>
      </c>
      <c r="G40" s="183" t="s">
        <v>9</v>
      </c>
      <c r="H40" s="85" t="s">
        <v>10</v>
      </c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  <c r="BB40" s="125"/>
      <c r="BC40" s="125"/>
      <c r="BD40" s="125"/>
      <c r="BE40" s="125"/>
      <c r="BF40" s="125"/>
      <c r="BG40" s="125"/>
      <c r="BH40" s="125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  <c r="CJ40" s="125"/>
      <c r="CK40" s="125"/>
      <c r="CL40" s="125"/>
      <c r="CM40" s="125"/>
      <c r="CN40" s="125"/>
      <c r="CO40" s="125"/>
      <c r="CP40" s="125"/>
      <c r="CQ40" s="125"/>
      <c r="CR40" s="125"/>
      <c r="CS40" s="125"/>
      <c r="CT40" s="125"/>
      <c r="CU40" s="125"/>
      <c r="CV40" s="125"/>
      <c r="CW40" s="125"/>
      <c r="CX40" s="125"/>
      <c r="CY40" s="125"/>
      <c r="CZ40" s="125"/>
      <c r="DA40" s="125"/>
      <c r="DB40" s="125"/>
      <c r="DC40" s="125"/>
      <c r="DD40" s="125"/>
      <c r="DE40" s="125"/>
      <c r="DF40" s="125"/>
      <c r="DG40" s="125"/>
      <c r="DH40" s="125"/>
      <c r="DI40" s="125"/>
      <c r="DJ40" s="125"/>
      <c r="DK40" s="125"/>
      <c r="DL40" s="125"/>
      <c r="DM40" s="125"/>
      <c r="DN40" s="125"/>
      <c r="DO40" s="125"/>
      <c r="DP40" s="125"/>
      <c r="DQ40" s="125"/>
      <c r="DR40" s="125"/>
      <c r="DS40" s="125"/>
      <c r="DT40" s="125"/>
      <c r="DU40" s="125"/>
      <c r="DV40" s="125"/>
      <c r="DW40" s="125"/>
      <c r="DX40" s="125"/>
      <c r="DY40" s="125"/>
      <c r="DZ40" s="125"/>
      <c r="EA40" s="125"/>
      <c r="EB40" s="125"/>
      <c r="EC40" s="125"/>
      <c r="ED40" s="125"/>
      <c r="EE40" s="125"/>
      <c r="EF40" s="125"/>
      <c r="EG40" s="125"/>
      <c r="EH40" s="125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5"/>
      <c r="ET40" s="125"/>
      <c r="EU40" s="125"/>
      <c r="EV40" s="125"/>
      <c r="EW40" s="125"/>
      <c r="EX40" s="125"/>
      <c r="EY40" s="125"/>
      <c r="EZ40" s="125"/>
      <c r="FA40" s="125"/>
      <c r="FB40" s="125"/>
      <c r="FC40" s="125"/>
      <c r="FD40" s="125"/>
      <c r="FE40" s="125"/>
      <c r="FF40" s="125"/>
      <c r="FG40" s="125"/>
      <c r="FH40" s="125"/>
      <c r="FI40" s="125"/>
      <c r="FJ40" s="125"/>
      <c r="FK40" s="125"/>
      <c r="FL40" s="125"/>
      <c r="FM40" s="125"/>
      <c r="FN40" s="125"/>
      <c r="FO40" s="125"/>
      <c r="FP40" s="125"/>
      <c r="FQ40" s="125"/>
      <c r="FR40" s="125"/>
      <c r="FS40" s="125"/>
      <c r="FT40" s="125"/>
      <c r="FU40" s="125"/>
      <c r="FV40" s="125"/>
      <c r="FW40" s="125"/>
      <c r="FX40" s="125"/>
      <c r="FY40" s="125"/>
      <c r="FZ40" s="125"/>
      <c r="GA40" s="125"/>
      <c r="GB40" s="125"/>
      <c r="GC40" s="125"/>
      <c r="GD40" s="125"/>
      <c r="GE40" s="125"/>
      <c r="GF40" s="125"/>
      <c r="GG40" s="125"/>
      <c r="GH40" s="125"/>
      <c r="GI40" s="125"/>
      <c r="GJ40" s="125"/>
      <c r="GK40" s="125"/>
      <c r="GL40" s="125"/>
      <c r="GM40" s="125"/>
      <c r="GN40" s="125"/>
      <c r="GO40" s="125"/>
      <c r="GP40" s="125"/>
      <c r="GQ40" s="125"/>
      <c r="GR40" s="125"/>
      <c r="GS40" s="125"/>
      <c r="GT40" s="125"/>
      <c r="GU40" s="125"/>
      <c r="GV40" s="125"/>
      <c r="GW40" s="125"/>
      <c r="GX40" s="125"/>
      <c r="GY40" s="125"/>
      <c r="GZ40" s="125"/>
      <c r="HA40" s="125"/>
      <c r="HB40" s="125"/>
      <c r="HC40" s="125"/>
      <c r="HD40" s="125"/>
      <c r="HE40" s="125"/>
      <c r="HF40" s="125"/>
      <c r="HG40" s="125"/>
      <c r="HH40" s="125"/>
      <c r="HI40" s="125"/>
      <c r="HJ40" s="125"/>
      <c r="HK40" s="125"/>
      <c r="HL40" s="125"/>
      <c r="HM40" s="125"/>
      <c r="HN40" s="125"/>
      <c r="HO40" s="125"/>
      <c r="HP40" s="125"/>
      <c r="HQ40" s="125"/>
      <c r="HR40" s="125"/>
      <c r="HS40" s="125"/>
      <c r="HT40" s="125"/>
      <c r="HU40" s="125"/>
      <c r="HV40" s="125"/>
      <c r="HW40" s="125"/>
      <c r="HX40" s="125"/>
      <c r="HY40" s="125"/>
      <c r="HZ40" s="125"/>
      <c r="IA40" s="125"/>
      <c r="IB40" s="125"/>
      <c r="IC40" s="125"/>
      <c r="ID40" s="125"/>
      <c r="IE40" s="125"/>
      <c r="IF40" s="125"/>
      <c r="IG40" s="125"/>
      <c r="IH40" s="125"/>
      <c r="II40" s="125"/>
      <c r="IJ40" s="125"/>
      <c r="IK40" s="125"/>
      <c r="IL40" s="125"/>
      <c r="IM40" s="125"/>
      <c r="IN40" s="125"/>
      <c r="IO40" s="125"/>
      <c r="IP40" s="125"/>
      <c r="IQ40" s="125"/>
      <c r="IR40" s="125"/>
      <c r="IS40" s="125"/>
      <c r="IT40" s="125"/>
      <c r="IU40" s="125"/>
    </row>
    <row r="41" spans="1:256" x14ac:dyDescent="0.25">
      <c r="A41" s="112" t="s">
        <v>123</v>
      </c>
      <c r="B41" s="113"/>
      <c r="C41" s="114"/>
      <c r="D41" s="114"/>
      <c r="E41" s="114"/>
      <c r="F41" s="114"/>
      <c r="G41" s="114"/>
      <c r="H41" s="174"/>
    </row>
    <row r="42" spans="1:256" x14ac:dyDescent="0.25">
      <c r="A42" s="60" t="s">
        <v>79</v>
      </c>
      <c r="B42" s="33">
        <v>250</v>
      </c>
      <c r="C42" s="9">
        <v>18.3</v>
      </c>
      <c r="D42" s="9">
        <v>15.2</v>
      </c>
      <c r="E42" s="9">
        <v>21.7</v>
      </c>
      <c r="F42" s="9">
        <v>297.10000000000002</v>
      </c>
      <c r="G42" s="10" t="s">
        <v>80</v>
      </c>
      <c r="H42" s="62" t="s">
        <v>81</v>
      </c>
      <c r="L42" s="63"/>
      <c r="M42" s="64"/>
      <c r="N42" s="65"/>
    </row>
    <row r="43" spans="1:256" x14ac:dyDescent="0.2">
      <c r="A43" s="175" t="s">
        <v>38</v>
      </c>
      <c r="B43" s="91">
        <v>215</v>
      </c>
      <c r="C43" s="92">
        <v>7.0000000000000007E-2</v>
      </c>
      <c r="D43" s="92">
        <v>0.02</v>
      </c>
      <c r="E43" s="92">
        <v>15</v>
      </c>
      <c r="F43" s="92">
        <v>60</v>
      </c>
      <c r="G43" s="91" t="s">
        <v>39</v>
      </c>
      <c r="H43" s="35" t="s">
        <v>40</v>
      </c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</row>
    <row r="44" spans="1:256" x14ac:dyDescent="0.25">
      <c r="A44" s="25" t="s">
        <v>126</v>
      </c>
      <c r="B44" s="26">
        <v>20</v>
      </c>
      <c r="C44" s="41">
        <v>1.6</v>
      </c>
      <c r="D44" s="41">
        <v>0.2</v>
      </c>
      <c r="E44" s="41">
        <v>10.199999999999999</v>
      </c>
      <c r="F44" s="41">
        <v>50</v>
      </c>
      <c r="G44" s="20" t="s">
        <v>25</v>
      </c>
      <c r="H44" s="27" t="s">
        <v>26</v>
      </c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8"/>
      <c r="CA44" s="88"/>
      <c r="CB44" s="88"/>
      <c r="CC44" s="88"/>
      <c r="CD44" s="88"/>
      <c r="CE44" s="88"/>
      <c r="CF44" s="88"/>
      <c r="CG44" s="88"/>
      <c r="CH44" s="88"/>
      <c r="CI44" s="88"/>
      <c r="CJ44" s="88"/>
      <c r="CK44" s="88"/>
      <c r="CL44" s="88"/>
      <c r="CM44" s="88"/>
      <c r="CN44" s="88"/>
      <c r="CO44" s="88"/>
      <c r="CP44" s="88"/>
      <c r="CQ44" s="88"/>
      <c r="CR44" s="88"/>
      <c r="CS44" s="88"/>
      <c r="CT44" s="88"/>
      <c r="CU44" s="88"/>
      <c r="CV44" s="88"/>
      <c r="CW44" s="88"/>
      <c r="CX44" s="88"/>
      <c r="CY44" s="88"/>
      <c r="CZ44" s="88"/>
      <c r="DA44" s="88"/>
      <c r="DB44" s="88"/>
      <c r="DC44" s="88"/>
      <c r="DD44" s="88"/>
      <c r="DE44" s="88"/>
      <c r="DF44" s="88"/>
      <c r="DG44" s="88"/>
      <c r="DH44" s="88"/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/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88"/>
      <c r="EH44" s="88"/>
      <c r="EI44" s="88"/>
      <c r="EJ44" s="88"/>
      <c r="EK44" s="88"/>
      <c r="EL44" s="88"/>
      <c r="EM44" s="88"/>
      <c r="EN44" s="88"/>
      <c r="EO44" s="88"/>
      <c r="EP44" s="88"/>
      <c r="EQ44" s="88"/>
      <c r="ER44" s="88"/>
      <c r="ES44" s="88"/>
      <c r="ET44" s="88"/>
      <c r="EU44" s="88"/>
      <c r="EV44" s="88"/>
      <c r="EW44" s="88"/>
      <c r="EX44" s="88"/>
      <c r="EY44" s="88"/>
      <c r="EZ44" s="88"/>
      <c r="FA44" s="88"/>
      <c r="FB44" s="88"/>
      <c r="FC44" s="88"/>
      <c r="FD44" s="88"/>
      <c r="FE44" s="88"/>
      <c r="FF44" s="88"/>
      <c r="FG44" s="88"/>
      <c r="FH44" s="88"/>
      <c r="FI44" s="88"/>
      <c r="FJ44" s="88"/>
      <c r="FK44" s="88"/>
      <c r="FL44" s="88"/>
      <c r="FM44" s="88"/>
      <c r="FN44" s="88"/>
      <c r="FO44" s="88"/>
      <c r="FP44" s="88"/>
      <c r="FQ44" s="88"/>
      <c r="FR44" s="88"/>
      <c r="FS44" s="88"/>
      <c r="FT44" s="88"/>
      <c r="FU44" s="88"/>
      <c r="FV44" s="88"/>
      <c r="FW44" s="88"/>
      <c r="FX44" s="88"/>
      <c r="FY44" s="88"/>
      <c r="FZ44" s="88"/>
      <c r="GA44" s="88"/>
      <c r="GB44" s="88"/>
      <c r="GC44" s="88"/>
      <c r="GD44" s="88"/>
      <c r="GE44" s="88"/>
      <c r="GF44" s="88"/>
      <c r="GG44" s="88"/>
      <c r="GH44" s="88"/>
      <c r="GI44" s="88"/>
      <c r="GJ44" s="88"/>
      <c r="GK44" s="88"/>
      <c r="GL44" s="88"/>
      <c r="GM44" s="88"/>
      <c r="GN44" s="88"/>
      <c r="GO44" s="88"/>
      <c r="GP44" s="88"/>
      <c r="GQ44" s="88"/>
      <c r="GR44" s="88"/>
      <c r="GS44" s="88"/>
      <c r="GT44" s="88"/>
      <c r="GU44" s="88"/>
      <c r="GV44" s="88"/>
      <c r="GW44" s="88"/>
      <c r="GX44" s="88"/>
      <c r="GY44" s="88"/>
      <c r="GZ44" s="88"/>
      <c r="HA44" s="88"/>
      <c r="HB44" s="88"/>
      <c r="HC44" s="88"/>
      <c r="HD44" s="88"/>
      <c r="HE44" s="88"/>
      <c r="HF44" s="88"/>
      <c r="HG44" s="88"/>
      <c r="HH44" s="88"/>
      <c r="HI44" s="88"/>
      <c r="HJ44" s="88"/>
      <c r="HK44" s="88"/>
      <c r="HL44" s="88"/>
      <c r="HM44" s="88"/>
      <c r="HN44" s="88"/>
      <c r="HO44" s="88"/>
      <c r="HP44" s="88"/>
      <c r="HQ44" s="88"/>
      <c r="HR44" s="88"/>
      <c r="HS44" s="88"/>
      <c r="HT44" s="88"/>
      <c r="HU44" s="88"/>
      <c r="HV44" s="88"/>
      <c r="HW44" s="88"/>
      <c r="HX44" s="88"/>
      <c r="HY44" s="88"/>
      <c r="HZ44" s="88"/>
      <c r="IA44" s="88"/>
      <c r="IB44" s="88"/>
      <c r="IC44" s="88"/>
      <c r="ID44" s="88"/>
      <c r="IE44" s="88"/>
      <c r="IF44" s="88"/>
      <c r="IG44" s="88"/>
      <c r="IH44" s="88"/>
      <c r="II44" s="88"/>
      <c r="IJ44" s="88"/>
      <c r="IK44" s="88"/>
      <c r="IL44" s="88"/>
      <c r="IM44" s="88"/>
      <c r="IN44" s="88"/>
      <c r="IO44" s="88"/>
      <c r="IP44" s="88"/>
      <c r="IQ44" s="88"/>
      <c r="IR44" s="88"/>
      <c r="IS44" s="88"/>
      <c r="IT44" s="88"/>
      <c r="IU44" s="88"/>
    </row>
    <row r="45" spans="1:256" x14ac:dyDescent="0.25">
      <c r="A45" s="28" t="s">
        <v>27</v>
      </c>
      <c r="B45" s="2">
        <f>SUM(B42:B44)</f>
        <v>485</v>
      </c>
      <c r="C45" s="72">
        <f>SUM(C42:C44)</f>
        <v>19.970000000000002</v>
      </c>
      <c r="D45" s="72">
        <f>SUM(D42:D44)</f>
        <v>15.419999999999998</v>
      </c>
      <c r="E45" s="72">
        <f>SUM(E42:E44)</f>
        <v>46.900000000000006</v>
      </c>
      <c r="F45" s="72">
        <f>SUM(F42:F44)</f>
        <v>407.1</v>
      </c>
      <c r="G45" s="72"/>
      <c r="H45" s="72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  <c r="IR45" s="55"/>
      <c r="IS45" s="55"/>
      <c r="IT45" s="55"/>
      <c r="IU45" s="55"/>
    </row>
    <row r="46" spans="1:256" ht="12.75" x14ac:dyDescent="0.25">
      <c r="A46" s="122" t="s">
        <v>82</v>
      </c>
      <c r="B46" s="123"/>
      <c r="C46" s="123"/>
      <c r="D46" s="123"/>
      <c r="E46" s="123"/>
      <c r="F46" s="123"/>
      <c r="G46" s="123"/>
      <c r="H46" s="124"/>
    </row>
    <row r="47" spans="1:256" x14ac:dyDescent="0.25">
      <c r="A47" s="117" t="s">
        <v>2</v>
      </c>
      <c r="B47" s="118"/>
      <c r="C47" s="118"/>
      <c r="D47" s="118"/>
      <c r="E47" s="118"/>
      <c r="F47" s="118"/>
      <c r="G47" s="118"/>
      <c r="H47" s="119"/>
    </row>
    <row r="48" spans="1:256" s="87" customFormat="1" ht="12" customHeight="1" x14ac:dyDescent="0.2">
      <c r="A48" s="181" t="s">
        <v>3</v>
      </c>
      <c r="B48" s="181" t="s">
        <v>4</v>
      </c>
      <c r="C48" s="85" t="s">
        <v>5</v>
      </c>
      <c r="D48" s="85" t="s">
        <v>6</v>
      </c>
      <c r="E48" s="85" t="s">
        <v>7</v>
      </c>
      <c r="F48" s="182" t="s">
        <v>8</v>
      </c>
      <c r="G48" s="183" t="s">
        <v>9</v>
      </c>
      <c r="H48" s="85" t="s">
        <v>10</v>
      </c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  <c r="IK48" s="125"/>
      <c r="IL48" s="125"/>
      <c r="IM48" s="125"/>
      <c r="IN48" s="125"/>
      <c r="IO48" s="125"/>
      <c r="IP48" s="125"/>
      <c r="IQ48" s="125"/>
      <c r="IR48" s="125"/>
      <c r="IS48" s="125"/>
      <c r="IT48" s="125"/>
      <c r="IU48" s="125"/>
    </row>
    <row r="49" spans="1:256" x14ac:dyDescent="0.25">
      <c r="A49" s="112" t="s">
        <v>123</v>
      </c>
      <c r="B49" s="113"/>
      <c r="C49" s="114"/>
      <c r="D49" s="114"/>
      <c r="E49" s="114"/>
      <c r="F49" s="114"/>
      <c r="G49" s="114"/>
      <c r="H49" s="174"/>
    </row>
    <row r="50" spans="1:256" s="17" customFormat="1" ht="13.5" customHeight="1" x14ac:dyDescent="0.2">
      <c r="A50" s="177" t="s">
        <v>83</v>
      </c>
      <c r="B50" s="76">
        <v>100</v>
      </c>
      <c r="C50" s="14">
        <v>16.32</v>
      </c>
      <c r="D50" s="14">
        <v>12.3</v>
      </c>
      <c r="E50" s="14">
        <v>14.38</v>
      </c>
      <c r="F50" s="14">
        <v>242.41</v>
      </c>
      <c r="G50" s="66" t="s">
        <v>286</v>
      </c>
      <c r="H50" s="45" t="s">
        <v>85</v>
      </c>
    </row>
    <row r="51" spans="1:256" ht="24" x14ac:dyDescent="0.25">
      <c r="A51" s="18" t="s">
        <v>287</v>
      </c>
      <c r="B51" s="8">
        <v>180</v>
      </c>
      <c r="C51" s="41">
        <v>4.38</v>
      </c>
      <c r="D51" s="41">
        <v>6.44</v>
      </c>
      <c r="E51" s="41">
        <v>44.02</v>
      </c>
      <c r="F51" s="41">
        <v>251.64</v>
      </c>
      <c r="G51" s="92" t="s">
        <v>86</v>
      </c>
      <c r="H51" s="68" t="s">
        <v>87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64"/>
      <c r="CE51" s="64"/>
      <c r="CF51" s="64"/>
      <c r="CG51" s="64"/>
      <c r="CH51" s="64"/>
      <c r="CI51" s="64"/>
      <c r="CJ51" s="64"/>
      <c r="CK51" s="64"/>
      <c r="CL51" s="64"/>
      <c r="CM51" s="64"/>
      <c r="CN51" s="64"/>
      <c r="CO51" s="64"/>
      <c r="CP51" s="64"/>
      <c r="CQ51" s="64"/>
      <c r="CR51" s="64"/>
      <c r="CS51" s="64"/>
      <c r="CT51" s="64"/>
      <c r="CU51" s="64"/>
      <c r="CV51" s="64"/>
      <c r="CW51" s="64"/>
      <c r="CX51" s="64"/>
      <c r="CY51" s="64"/>
      <c r="CZ51" s="64"/>
      <c r="DA51" s="64"/>
      <c r="DB51" s="64"/>
      <c r="DC51" s="64"/>
      <c r="DD51" s="64"/>
      <c r="DE51" s="64"/>
      <c r="DF51" s="64"/>
      <c r="DG51" s="64"/>
      <c r="DH51" s="64"/>
      <c r="DI51" s="64"/>
      <c r="DJ51" s="64"/>
      <c r="DK51" s="64"/>
      <c r="DL51" s="64"/>
      <c r="DM51" s="64"/>
      <c r="DN51" s="64"/>
      <c r="DO51" s="64"/>
      <c r="DP51" s="64"/>
      <c r="DQ51" s="64"/>
      <c r="DR51" s="64"/>
      <c r="DS51" s="64"/>
      <c r="DT51" s="64"/>
      <c r="DU51" s="64"/>
      <c r="DV51" s="64"/>
      <c r="DW51" s="64"/>
      <c r="DX51" s="64"/>
      <c r="DY51" s="64"/>
      <c r="DZ51" s="64"/>
      <c r="EA51" s="64"/>
      <c r="EB51" s="64"/>
      <c r="EC51" s="64"/>
      <c r="ED51" s="64"/>
      <c r="EE51" s="64"/>
      <c r="EF51" s="64"/>
      <c r="EG51" s="64"/>
      <c r="EH51" s="64"/>
      <c r="EI51" s="64"/>
      <c r="EJ51" s="64"/>
      <c r="EK51" s="64"/>
      <c r="EL51" s="64"/>
      <c r="EM51" s="64"/>
      <c r="EN51" s="64"/>
      <c r="EO51" s="64"/>
      <c r="EP51" s="64"/>
      <c r="EQ51" s="64"/>
      <c r="ER51" s="64"/>
      <c r="ES51" s="64"/>
      <c r="ET51" s="64"/>
      <c r="EU51" s="64"/>
      <c r="EV51" s="64"/>
      <c r="EW51" s="64"/>
      <c r="EX51" s="64"/>
      <c r="EY51" s="64"/>
      <c r="EZ51" s="64"/>
      <c r="FA51" s="64"/>
      <c r="FB51" s="64"/>
      <c r="FC51" s="64"/>
      <c r="FD51" s="64"/>
      <c r="FE51" s="64"/>
      <c r="FF51" s="64"/>
      <c r="FG51" s="64"/>
      <c r="FH51" s="64"/>
      <c r="FI51" s="64"/>
      <c r="FJ51" s="64"/>
      <c r="FK51" s="64"/>
      <c r="FL51" s="64"/>
      <c r="FM51" s="64"/>
      <c r="FN51" s="64"/>
      <c r="FO51" s="64"/>
      <c r="FP51" s="64"/>
      <c r="FQ51" s="64"/>
      <c r="FR51" s="64"/>
      <c r="FS51" s="64"/>
      <c r="FT51" s="64"/>
      <c r="FU51" s="64"/>
      <c r="FV51" s="64"/>
      <c r="FW51" s="64"/>
      <c r="FX51" s="64"/>
      <c r="FY51" s="64"/>
      <c r="FZ51" s="64"/>
      <c r="GA51" s="64"/>
      <c r="GB51" s="64"/>
      <c r="GC51" s="64"/>
      <c r="GD51" s="64"/>
      <c r="GE51" s="64"/>
      <c r="GF51" s="64"/>
      <c r="GG51" s="64"/>
      <c r="GH51" s="64"/>
      <c r="GI51" s="64"/>
      <c r="GJ51" s="64"/>
      <c r="GK51" s="64"/>
      <c r="GL51" s="64"/>
      <c r="GM51" s="64"/>
      <c r="GN51" s="64"/>
      <c r="GO51" s="64"/>
      <c r="GP51" s="64"/>
      <c r="GQ51" s="64"/>
      <c r="GR51" s="64"/>
      <c r="GS51" s="64"/>
      <c r="GT51" s="64"/>
      <c r="GU51" s="64"/>
      <c r="GV51" s="64"/>
      <c r="GW51" s="64"/>
      <c r="GX51" s="64"/>
      <c r="GY51" s="64"/>
      <c r="GZ51" s="64"/>
      <c r="HA51" s="64"/>
      <c r="HB51" s="64"/>
      <c r="HC51" s="64"/>
      <c r="HD51" s="64"/>
      <c r="HE51" s="64"/>
      <c r="HF51" s="64"/>
      <c r="HG51" s="64"/>
      <c r="HH51" s="64"/>
      <c r="HI51" s="64"/>
      <c r="HJ51" s="64"/>
      <c r="HK51" s="64"/>
      <c r="HL51" s="64"/>
      <c r="HM51" s="64"/>
      <c r="HN51" s="64"/>
      <c r="HO51" s="64"/>
      <c r="HP51" s="64"/>
      <c r="HQ51" s="64"/>
      <c r="HR51" s="64"/>
      <c r="HS51" s="64"/>
      <c r="HT51" s="64"/>
      <c r="HU51" s="64"/>
      <c r="HV51" s="64"/>
      <c r="HW51" s="64"/>
      <c r="HX51" s="64"/>
      <c r="HY51" s="64"/>
      <c r="HZ51" s="64"/>
      <c r="IA51" s="64"/>
      <c r="IB51" s="64"/>
      <c r="IC51" s="64"/>
      <c r="ID51" s="64"/>
      <c r="IE51" s="64"/>
      <c r="IF51" s="64"/>
      <c r="IG51" s="64"/>
      <c r="IH51" s="64"/>
      <c r="II51" s="64"/>
      <c r="IJ51" s="64"/>
      <c r="IK51" s="64"/>
      <c r="IL51" s="64"/>
      <c r="IM51" s="64"/>
      <c r="IN51" s="64"/>
      <c r="IO51" s="64"/>
      <c r="IP51" s="64"/>
      <c r="IQ51" s="64"/>
      <c r="IR51" s="64"/>
      <c r="IS51" s="64"/>
      <c r="IT51" s="64"/>
      <c r="IU51" s="64"/>
    </row>
    <row r="52" spans="1:256" x14ac:dyDescent="0.2">
      <c r="A52" s="175" t="s">
        <v>38</v>
      </c>
      <c r="B52" s="91">
        <v>215</v>
      </c>
      <c r="C52" s="92">
        <v>7.0000000000000007E-2</v>
      </c>
      <c r="D52" s="92">
        <v>0.02</v>
      </c>
      <c r="E52" s="92">
        <v>15</v>
      </c>
      <c r="F52" s="92">
        <v>60</v>
      </c>
      <c r="G52" s="91" t="s">
        <v>39</v>
      </c>
      <c r="H52" s="35" t="s">
        <v>40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  <c r="IU52" s="6"/>
    </row>
    <row r="53" spans="1:256" x14ac:dyDescent="0.25">
      <c r="A53" s="25" t="s">
        <v>126</v>
      </c>
      <c r="B53" s="26">
        <v>20</v>
      </c>
      <c r="C53" s="41">
        <v>1.6</v>
      </c>
      <c r="D53" s="41">
        <v>0.2</v>
      </c>
      <c r="E53" s="41">
        <v>10.199999999999999</v>
      </c>
      <c r="F53" s="41">
        <v>50</v>
      </c>
      <c r="G53" s="20" t="s">
        <v>25</v>
      </c>
      <c r="H53" s="27" t="s">
        <v>26</v>
      </c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88"/>
      <c r="AR53" s="88"/>
      <c r="AS53" s="88"/>
      <c r="AT53" s="88"/>
      <c r="AU53" s="88"/>
      <c r="AV53" s="88"/>
      <c r="AW53" s="88"/>
      <c r="AX53" s="88"/>
      <c r="AY53" s="88"/>
      <c r="AZ53" s="88"/>
      <c r="BA53" s="88"/>
      <c r="BB53" s="88"/>
      <c r="BC53" s="88"/>
      <c r="BD53" s="88"/>
      <c r="BE53" s="88"/>
      <c r="BF53" s="88"/>
      <c r="BG53" s="88"/>
      <c r="BH53" s="88"/>
      <c r="BI53" s="88"/>
      <c r="BJ53" s="88"/>
      <c r="BK53" s="88"/>
      <c r="BL53" s="88"/>
      <c r="BM53" s="88"/>
      <c r="BN53" s="88"/>
      <c r="BO53" s="88"/>
      <c r="BP53" s="88"/>
      <c r="BQ53" s="88"/>
      <c r="BR53" s="88"/>
      <c r="BS53" s="88"/>
      <c r="BT53" s="88"/>
      <c r="BU53" s="88"/>
      <c r="BV53" s="88"/>
      <c r="BW53" s="88"/>
      <c r="BX53" s="88"/>
      <c r="BY53" s="88"/>
      <c r="BZ53" s="88"/>
      <c r="CA53" s="88"/>
      <c r="CB53" s="88"/>
      <c r="CC53" s="88"/>
      <c r="CD53" s="88"/>
      <c r="CE53" s="88"/>
      <c r="CF53" s="88"/>
      <c r="CG53" s="88"/>
      <c r="CH53" s="88"/>
      <c r="CI53" s="88"/>
      <c r="CJ53" s="88"/>
      <c r="CK53" s="88"/>
      <c r="CL53" s="88"/>
      <c r="CM53" s="88"/>
      <c r="CN53" s="88"/>
      <c r="CO53" s="88"/>
      <c r="CP53" s="88"/>
      <c r="CQ53" s="88"/>
      <c r="CR53" s="88"/>
      <c r="CS53" s="88"/>
      <c r="CT53" s="88"/>
      <c r="CU53" s="88"/>
      <c r="CV53" s="88"/>
      <c r="CW53" s="88"/>
      <c r="CX53" s="88"/>
      <c r="CY53" s="88"/>
      <c r="CZ53" s="88"/>
      <c r="DA53" s="88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8"/>
      <c r="DR53" s="88"/>
      <c r="DS53" s="88"/>
      <c r="DT53" s="88"/>
      <c r="DU53" s="88"/>
      <c r="DV53" s="88"/>
      <c r="DW53" s="88"/>
      <c r="DX53" s="88"/>
      <c r="DY53" s="88"/>
      <c r="DZ53" s="88"/>
      <c r="EA53" s="88"/>
      <c r="EB53" s="88"/>
      <c r="EC53" s="88"/>
      <c r="ED53" s="88"/>
      <c r="EE53" s="88"/>
      <c r="EF53" s="88"/>
      <c r="EG53" s="88"/>
      <c r="EH53" s="88"/>
      <c r="EI53" s="88"/>
      <c r="EJ53" s="88"/>
      <c r="EK53" s="88"/>
      <c r="EL53" s="88"/>
      <c r="EM53" s="88"/>
      <c r="EN53" s="88"/>
      <c r="EO53" s="88"/>
      <c r="EP53" s="88"/>
      <c r="EQ53" s="88"/>
      <c r="ER53" s="88"/>
      <c r="ES53" s="88"/>
      <c r="ET53" s="88"/>
      <c r="EU53" s="88"/>
      <c r="EV53" s="88"/>
      <c r="EW53" s="88"/>
      <c r="EX53" s="88"/>
      <c r="EY53" s="88"/>
      <c r="EZ53" s="88"/>
      <c r="FA53" s="88"/>
      <c r="FB53" s="88"/>
      <c r="FC53" s="88"/>
      <c r="FD53" s="88"/>
      <c r="FE53" s="88"/>
      <c r="FF53" s="88"/>
      <c r="FG53" s="88"/>
      <c r="FH53" s="88"/>
      <c r="FI53" s="88"/>
      <c r="FJ53" s="88"/>
      <c r="FK53" s="88"/>
      <c r="FL53" s="88"/>
      <c r="FM53" s="88"/>
      <c r="FN53" s="88"/>
      <c r="FO53" s="88"/>
      <c r="FP53" s="88"/>
      <c r="FQ53" s="88"/>
      <c r="FR53" s="88"/>
      <c r="FS53" s="88"/>
      <c r="FT53" s="88"/>
      <c r="FU53" s="88"/>
      <c r="FV53" s="88"/>
      <c r="FW53" s="88"/>
      <c r="FX53" s="88"/>
      <c r="FY53" s="88"/>
      <c r="FZ53" s="88"/>
      <c r="GA53" s="88"/>
      <c r="GB53" s="88"/>
      <c r="GC53" s="88"/>
      <c r="GD53" s="88"/>
      <c r="GE53" s="88"/>
      <c r="GF53" s="88"/>
      <c r="GG53" s="88"/>
      <c r="GH53" s="88"/>
      <c r="GI53" s="88"/>
      <c r="GJ53" s="88"/>
      <c r="GK53" s="88"/>
      <c r="GL53" s="88"/>
      <c r="GM53" s="88"/>
      <c r="GN53" s="88"/>
      <c r="GO53" s="88"/>
      <c r="GP53" s="88"/>
      <c r="GQ53" s="88"/>
      <c r="GR53" s="88"/>
      <c r="GS53" s="88"/>
      <c r="GT53" s="88"/>
      <c r="GU53" s="88"/>
      <c r="GV53" s="88"/>
      <c r="GW53" s="88"/>
      <c r="GX53" s="88"/>
      <c r="GY53" s="88"/>
      <c r="GZ53" s="88"/>
      <c r="HA53" s="88"/>
      <c r="HB53" s="88"/>
      <c r="HC53" s="88"/>
      <c r="HD53" s="88"/>
      <c r="HE53" s="88"/>
      <c r="HF53" s="88"/>
      <c r="HG53" s="88"/>
      <c r="HH53" s="88"/>
      <c r="HI53" s="88"/>
      <c r="HJ53" s="88"/>
      <c r="HK53" s="88"/>
      <c r="HL53" s="88"/>
      <c r="HM53" s="88"/>
      <c r="HN53" s="88"/>
      <c r="HO53" s="88"/>
      <c r="HP53" s="88"/>
      <c r="HQ53" s="88"/>
      <c r="HR53" s="88"/>
      <c r="HS53" s="88"/>
      <c r="HT53" s="88"/>
      <c r="HU53" s="88"/>
      <c r="HV53" s="88"/>
      <c r="HW53" s="88"/>
      <c r="HX53" s="88"/>
      <c r="HY53" s="88"/>
      <c r="HZ53" s="88"/>
      <c r="IA53" s="88"/>
      <c r="IB53" s="88"/>
      <c r="IC53" s="88"/>
      <c r="ID53" s="88"/>
      <c r="IE53" s="88"/>
      <c r="IF53" s="88"/>
      <c r="IG53" s="88"/>
      <c r="IH53" s="88"/>
      <c r="II53" s="88"/>
      <c r="IJ53" s="88"/>
      <c r="IK53" s="88"/>
      <c r="IL53" s="88"/>
      <c r="IM53" s="88"/>
      <c r="IN53" s="88"/>
      <c r="IO53" s="88"/>
      <c r="IP53" s="88"/>
      <c r="IQ53" s="88"/>
      <c r="IR53" s="88"/>
      <c r="IS53" s="88"/>
      <c r="IT53" s="88"/>
      <c r="IU53" s="88"/>
    </row>
    <row r="54" spans="1:256" x14ac:dyDescent="0.25">
      <c r="A54" s="28" t="s">
        <v>27</v>
      </c>
      <c r="B54" s="2">
        <f>SUM(B50:B53)</f>
        <v>515</v>
      </c>
      <c r="C54" s="72">
        <f>SUM(C50:C53)</f>
        <v>22.37</v>
      </c>
      <c r="D54" s="72">
        <f>SUM(D50:D53)</f>
        <v>18.96</v>
      </c>
      <c r="E54" s="72">
        <f>SUM(E50:E53)</f>
        <v>83.600000000000009</v>
      </c>
      <c r="F54" s="72">
        <f>SUM(F50:F53)</f>
        <v>604.04999999999995</v>
      </c>
      <c r="G54" s="72"/>
      <c r="H54" s="72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  <c r="IR54" s="55"/>
      <c r="IS54" s="55"/>
      <c r="IT54" s="55"/>
      <c r="IU54" s="55"/>
    </row>
    <row r="55" spans="1:256" x14ac:dyDescent="0.25">
      <c r="A55" s="117" t="s">
        <v>28</v>
      </c>
      <c r="B55" s="118"/>
      <c r="C55" s="118"/>
      <c r="D55" s="118"/>
      <c r="E55" s="118"/>
      <c r="F55" s="118"/>
      <c r="G55" s="118"/>
      <c r="H55" s="119"/>
    </row>
    <row r="56" spans="1:256" s="87" customFormat="1" ht="9.75" customHeight="1" x14ac:dyDescent="0.2">
      <c r="A56" s="181" t="s">
        <v>3</v>
      </c>
      <c r="B56" s="181" t="s">
        <v>4</v>
      </c>
      <c r="C56" s="85" t="s">
        <v>5</v>
      </c>
      <c r="D56" s="85" t="s">
        <v>6</v>
      </c>
      <c r="E56" s="85" t="s">
        <v>7</v>
      </c>
      <c r="F56" s="182" t="s">
        <v>8</v>
      </c>
      <c r="G56" s="183" t="s">
        <v>9</v>
      </c>
      <c r="H56" s="85" t="s">
        <v>10</v>
      </c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5"/>
      <c r="X56" s="125"/>
      <c r="Y56" s="125"/>
      <c r="Z56" s="125"/>
      <c r="AA56" s="125"/>
      <c r="AB56" s="125"/>
      <c r="AC56" s="125"/>
      <c r="AD56" s="12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  <c r="BB56" s="125"/>
      <c r="BC56" s="125"/>
      <c r="BD56" s="125"/>
      <c r="BE56" s="125"/>
      <c r="BF56" s="125"/>
      <c r="BG56" s="125"/>
      <c r="BH56" s="125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  <c r="BV56" s="125"/>
      <c r="BW56" s="125"/>
      <c r="BX56" s="125"/>
      <c r="BY56" s="125"/>
      <c r="BZ56" s="125"/>
      <c r="CA56" s="125"/>
      <c r="CB56" s="125"/>
      <c r="CC56" s="125"/>
      <c r="CD56" s="125"/>
      <c r="CE56" s="125"/>
      <c r="CF56" s="125"/>
      <c r="CG56" s="125"/>
      <c r="CH56" s="125"/>
      <c r="CI56" s="125"/>
      <c r="CJ56" s="125"/>
      <c r="CK56" s="125"/>
      <c r="CL56" s="125"/>
      <c r="CM56" s="125"/>
      <c r="CN56" s="125"/>
      <c r="CO56" s="125"/>
      <c r="CP56" s="125"/>
      <c r="CQ56" s="125"/>
      <c r="CR56" s="125"/>
      <c r="CS56" s="125"/>
      <c r="CT56" s="125"/>
      <c r="CU56" s="125"/>
      <c r="CV56" s="125"/>
      <c r="CW56" s="125"/>
      <c r="CX56" s="125"/>
      <c r="CY56" s="125"/>
      <c r="CZ56" s="125"/>
      <c r="DA56" s="125"/>
      <c r="DB56" s="125"/>
      <c r="DC56" s="125"/>
      <c r="DD56" s="125"/>
      <c r="DE56" s="125"/>
      <c r="DF56" s="125"/>
      <c r="DG56" s="125"/>
      <c r="DH56" s="125"/>
      <c r="DI56" s="125"/>
      <c r="DJ56" s="125"/>
      <c r="DK56" s="125"/>
      <c r="DL56" s="125"/>
      <c r="DM56" s="125"/>
      <c r="DN56" s="125"/>
      <c r="DO56" s="125"/>
      <c r="DP56" s="125"/>
      <c r="DQ56" s="125"/>
      <c r="DR56" s="125"/>
      <c r="DS56" s="125"/>
      <c r="DT56" s="125"/>
      <c r="DU56" s="125"/>
      <c r="DV56" s="125"/>
      <c r="DW56" s="125"/>
      <c r="DX56" s="125"/>
      <c r="DY56" s="125"/>
      <c r="DZ56" s="125"/>
      <c r="EA56" s="125"/>
      <c r="EB56" s="125"/>
      <c r="EC56" s="125"/>
      <c r="ED56" s="125"/>
      <c r="EE56" s="125"/>
      <c r="EF56" s="125"/>
      <c r="EG56" s="125"/>
      <c r="EH56" s="125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5"/>
      <c r="ET56" s="125"/>
      <c r="EU56" s="125"/>
      <c r="EV56" s="125"/>
      <c r="EW56" s="125"/>
      <c r="EX56" s="125"/>
      <c r="EY56" s="125"/>
      <c r="EZ56" s="125"/>
      <c r="FA56" s="125"/>
      <c r="FB56" s="125"/>
      <c r="FC56" s="125"/>
      <c r="FD56" s="125"/>
      <c r="FE56" s="125"/>
      <c r="FF56" s="125"/>
      <c r="FG56" s="125"/>
      <c r="FH56" s="125"/>
      <c r="FI56" s="125"/>
      <c r="FJ56" s="125"/>
      <c r="FK56" s="125"/>
      <c r="FL56" s="125"/>
      <c r="FM56" s="125"/>
      <c r="FN56" s="125"/>
      <c r="FO56" s="125"/>
      <c r="FP56" s="125"/>
      <c r="FQ56" s="125"/>
      <c r="FR56" s="125"/>
      <c r="FS56" s="125"/>
      <c r="FT56" s="125"/>
      <c r="FU56" s="125"/>
      <c r="FV56" s="125"/>
      <c r="FW56" s="125"/>
      <c r="FX56" s="125"/>
      <c r="FY56" s="125"/>
      <c r="FZ56" s="125"/>
      <c r="GA56" s="125"/>
      <c r="GB56" s="125"/>
      <c r="GC56" s="125"/>
      <c r="GD56" s="125"/>
      <c r="GE56" s="125"/>
      <c r="GF56" s="125"/>
      <c r="GG56" s="125"/>
      <c r="GH56" s="125"/>
      <c r="GI56" s="125"/>
      <c r="GJ56" s="125"/>
      <c r="GK56" s="125"/>
      <c r="GL56" s="125"/>
      <c r="GM56" s="125"/>
      <c r="GN56" s="125"/>
      <c r="GO56" s="125"/>
      <c r="GP56" s="125"/>
      <c r="GQ56" s="125"/>
      <c r="GR56" s="125"/>
      <c r="GS56" s="125"/>
      <c r="GT56" s="125"/>
      <c r="GU56" s="125"/>
      <c r="GV56" s="125"/>
      <c r="GW56" s="125"/>
      <c r="GX56" s="125"/>
      <c r="GY56" s="125"/>
      <c r="GZ56" s="125"/>
      <c r="HA56" s="125"/>
      <c r="HB56" s="125"/>
      <c r="HC56" s="125"/>
      <c r="HD56" s="125"/>
      <c r="HE56" s="125"/>
      <c r="HF56" s="125"/>
      <c r="HG56" s="125"/>
      <c r="HH56" s="125"/>
      <c r="HI56" s="125"/>
      <c r="HJ56" s="125"/>
      <c r="HK56" s="125"/>
      <c r="HL56" s="125"/>
      <c r="HM56" s="125"/>
      <c r="HN56" s="125"/>
      <c r="HO56" s="125"/>
      <c r="HP56" s="125"/>
      <c r="HQ56" s="125"/>
      <c r="HR56" s="125"/>
      <c r="HS56" s="125"/>
      <c r="HT56" s="125"/>
      <c r="HU56" s="125"/>
      <c r="HV56" s="125"/>
      <c r="HW56" s="125"/>
      <c r="HX56" s="125"/>
      <c r="HY56" s="125"/>
      <c r="HZ56" s="125"/>
      <c r="IA56" s="125"/>
      <c r="IB56" s="125"/>
      <c r="IC56" s="125"/>
      <c r="ID56" s="125"/>
      <c r="IE56" s="125"/>
      <c r="IF56" s="125"/>
      <c r="IG56" s="125"/>
      <c r="IH56" s="125"/>
      <c r="II56" s="125"/>
      <c r="IJ56" s="125"/>
      <c r="IK56" s="125"/>
      <c r="IL56" s="125"/>
      <c r="IM56" s="125"/>
      <c r="IN56" s="125"/>
      <c r="IO56" s="125"/>
      <c r="IP56" s="125"/>
      <c r="IQ56" s="125"/>
      <c r="IR56" s="125"/>
      <c r="IS56" s="125"/>
      <c r="IT56" s="125"/>
      <c r="IU56" s="125"/>
    </row>
    <row r="57" spans="1:256" x14ac:dyDescent="0.25">
      <c r="A57" s="112" t="s">
        <v>123</v>
      </c>
      <c r="B57" s="113"/>
      <c r="C57" s="114"/>
      <c r="D57" s="114"/>
      <c r="E57" s="114"/>
      <c r="F57" s="114"/>
      <c r="G57" s="114"/>
      <c r="H57" s="174"/>
    </row>
    <row r="58" spans="1:256" customFormat="1" ht="15" x14ac:dyDescent="0.25">
      <c r="A58" s="12" t="s">
        <v>208</v>
      </c>
      <c r="B58" s="76">
        <v>250</v>
      </c>
      <c r="C58" s="14">
        <v>16.91</v>
      </c>
      <c r="D58" s="14">
        <v>19.899999999999999</v>
      </c>
      <c r="E58" s="14">
        <v>42.64</v>
      </c>
      <c r="F58" s="14">
        <v>418</v>
      </c>
      <c r="G58" s="36" t="s">
        <v>281</v>
      </c>
      <c r="H58" s="12" t="s">
        <v>209</v>
      </c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  <c r="IL58" s="6"/>
      <c r="IM58" s="6"/>
      <c r="IN58" s="6"/>
      <c r="IO58" s="6"/>
      <c r="IP58" s="6"/>
      <c r="IQ58" s="6"/>
      <c r="IR58" s="6"/>
      <c r="IS58" s="6"/>
      <c r="IT58" s="6"/>
      <c r="IU58" s="6"/>
      <c r="IV58" s="6"/>
    </row>
    <row r="59" spans="1:256" x14ac:dyDescent="0.2">
      <c r="A59" s="175" t="s">
        <v>38</v>
      </c>
      <c r="B59" s="91">
        <v>215</v>
      </c>
      <c r="C59" s="92">
        <v>7.0000000000000007E-2</v>
      </c>
      <c r="D59" s="92">
        <v>0.02</v>
      </c>
      <c r="E59" s="92">
        <v>15</v>
      </c>
      <c r="F59" s="92">
        <v>60</v>
      </c>
      <c r="G59" s="91" t="s">
        <v>39</v>
      </c>
      <c r="H59" s="35" t="s">
        <v>40</v>
      </c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  <c r="IS59" s="6"/>
      <c r="IT59" s="6"/>
      <c r="IU59" s="6"/>
    </row>
    <row r="60" spans="1:256" x14ac:dyDescent="0.25">
      <c r="A60" s="25" t="s">
        <v>41</v>
      </c>
      <c r="B60" s="93">
        <v>20</v>
      </c>
      <c r="C60" s="94">
        <v>1.3</v>
      </c>
      <c r="D60" s="94">
        <v>0.2</v>
      </c>
      <c r="E60" s="94">
        <v>8.6</v>
      </c>
      <c r="F60" s="94">
        <v>43</v>
      </c>
      <c r="G60" s="71" t="s">
        <v>25</v>
      </c>
      <c r="H60" s="18" t="s">
        <v>42</v>
      </c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88"/>
      <c r="AR60" s="88"/>
      <c r="AS60" s="88"/>
      <c r="AT60" s="88"/>
      <c r="AU60" s="88"/>
      <c r="AV60" s="88"/>
      <c r="AW60" s="88"/>
      <c r="AX60" s="88"/>
      <c r="AY60" s="88"/>
      <c r="AZ60" s="88"/>
      <c r="BA60" s="88"/>
      <c r="BB60" s="88"/>
      <c r="BC60" s="88"/>
      <c r="BD60" s="88"/>
      <c r="BE60" s="88"/>
      <c r="BF60" s="88"/>
      <c r="BG60" s="88"/>
      <c r="BH60" s="88"/>
      <c r="BI60" s="88"/>
      <c r="BJ60" s="88"/>
      <c r="BK60" s="88"/>
      <c r="BL60" s="88"/>
      <c r="BM60" s="88"/>
      <c r="BN60" s="88"/>
      <c r="BO60" s="88"/>
      <c r="BP60" s="88"/>
      <c r="BQ60" s="88"/>
      <c r="BR60" s="88"/>
      <c r="BS60" s="88"/>
      <c r="BT60" s="88"/>
      <c r="BU60" s="88"/>
      <c r="BV60" s="88"/>
      <c r="BW60" s="88"/>
      <c r="BX60" s="88"/>
      <c r="BY60" s="88"/>
      <c r="BZ60" s="88"/>
      <c r="CA60" s="88"/>
      <c r="CB60" s="88"/>
      <c r="CC60" s="88"/>
      <c r="CD60" s="88"/>
      <c r="CE60" s="88"/>
      <c r="CF60" s="88"/>
      <c r="CG60" s="88"/>
      <c r="CH60" s="88"/>
      <c r="CI60" s="88"/>
      <c r="CJ60" s="88"/>
      <c r="CK60" s="88"/>
      <c r="CL60" s="88"/>
      <c r="CM60" s="88"/>
      <c r="CN60" s="88"/>
      <c r="CO60" s="88"/>
      <c r="CP60" s="88"/>
      <c r="CQ60" s="88"/>
      <c r="CR60" s="88"/>
      <c r="CS60" s="88"/>
      <c r="CT60" s="88"/>
      <c r="CU60" s="88"/>
      <c r="CV60" s="88"/>
      <c r="CW60" s="88"/>
      <c r="CX60" s="88"/>
      <c r="CY60" s="88"/>
      <c r="CZ60" s="88"/>
      <c r="DA60" s="88"/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8"/>
      <c r="DR60" s="88"/>
      <c r="DS60" s="88"/>
      <c r="DT60" s="88"/>
      <c r="DU60" s="88"/>
      <c r="DV60" s="88"/>
      <c r="DW60" s="88"/>
      <c r="DX60" s="88"/>
      <c r="DY60" s="88"/>
      <c r="DZ60" s="88"/>
      <c r="EA60" s="88"/>
      <c r="EB60" s="88"/>
      <c r="EC60" s="88"/>
      <c r="ED60" s="88"/>
      <c r="EE60" s="88"/>
      <c r="EF60" s="88"/>
      <c r="EG60" s="88"/>
      <c r="EH60" s="88"/>
      <c r="EI60" s="88"/>
      <c r="EJ60" s="88"/>
      <c r="EK60" s="88"/>
      <c r="EL60" s="88"/>
      <c r="EM60" s="88"/>
      <c r="EN60" s="88"/>
      <c r="EO60" s="88"/>
      <c r="EP60" s="88"/>
      <c r="EQ60" s="88"/>
      <c r="ER60" s="88"/>
      <c r="ES60" s="88"/>
      <c r="ET60" s="88"/>
      <c r="EU60" s="88"/>
      <c r="EV60" s="88"/>
      <c r="EW60" s="88"/>
      <c r="EX60" s="88"/>
      <c r="EY60" s="88"/>
      <c r="EZ60" s="88"/>
      <c r="FA60" s="88"/>
      <c r="FB60" s="88"/>
      <c r="FC60" s="88"/>
      <c r="FD60" s="88"/>
      <c r="FE60" s="88"/>
      <c r="FF60" s="88"/>
      <c r="FG60" s="88"/>
      <c r="FH60" s="88"/>
      <c r="FI60" s="88"/>
      <c r="FJ60" s="88"/>
      <c r="FK60" s="88"/>
      <c r="FL60" s="88"/>
      <c r="FM60" s="88"/>
      <c r="FN60" s="88"/>
      <c r="FO60" s="88"/>
      <c r="FP60" s="88"/>
      <c r="FQ60" s="88"/>
      <c r="FR60" s="88"/>
      <c r="FS60" s="88"/>
      <c r="FT60" s="88"/>
      <c r="FU60" s="88"/>
      <c r="FV60" s="88"/>
      <c r="FW60" s="88"/>
      <c r="FX60" s="88"/>
      <c r="FY60" s="88"/>
      <c r="FZ60" s="88"/>
      <c r="GA60" s="88"/>
      <c r="GB60" s="88"/>
      <c r="GC60" s="88"/>
      <c r="GD60" s="88"/>
      <c r="GE60" s="88"/>
      <c r="GF60" s="88"/>
      <c r="GG60" s="88"/>
      <c r="GH60" s="88"/>
      <c r="GI60" s="88"/>
      <c r="GJ60" s="88"/>
      <c r="GK60" s="88"/>
      <c r="GL60" s="88"/>
      <c r="GM60" s="88"/>
      <c r="GN60" s="88"/>
      <c r="GO60" s="88"/>
      <c r="GP60" s="88"/>
      <c r="GQ60" s="88"/>
      <c r="GR60" s="88"/>
      <c r="GS60" s="88"/>
      <c r="GT60" s="88"/>
      <c r="GU60" s="88"/>
      <c r="GV60" s="88"/>
      <c r="GW60" s="88"/>
      <c r="GX60" s="88"/>
      <c r="GY60" s="88"/>
      <c r="GZ60" s="88"/>
      <c r="HA60" s="88"/>
      <c r="HB60" s="88"/>
      <c r="HC60" s="88"/>
      <c r="HD60" s="88"/>
      <c r="HE60" s="88"/>
      <c r="HF60" s="88"/>
      <c r="HG60" s="88"/>
      <c r="HH60" s="88"/>
      <c r="HI60" s="88"/>
      <c r="HJ60" s="88"/>
      <c r="HK60" s="88"/>
      <c r="HL60" s="88"/>
      <c r="HM60" s="88"/>
      <c r="HN60" s="88"/>
      <c r="HO60" s="88"/>
      <c r="HP60" s="88"/>
      <c r="HQ60" s="88"/>
      <c r="HR60" s="88"/>
      <c r="HS60" s="88"/>
      <c r="HT60" s="88"/>
      <c r="HU60" s="88"/>
      <c r="HV60" s="88"/>
      <c r="HW60" s="88"/>
      <c r="HX60" s="88"/>
      <c r="HY60" s="88"/>
      <c r="HZ60" s="88"/>
      <c r="IA60" s="88"/>
      <c r="IB60" s="88"/>
      <c r="IC60" s="88"/>
      <c r="ID60" s="88"/>
      <c r="IE60" s="88"/>
      <c r="IF60" s="88"/>
      <c r="IG60" s="88"/>
      <c r="IH60" s="88"/>
      <c r="II60" s="88"/>
      <c r="IJ60" s="88"/>
      <c r="IK60" s="88"/>
      <c r="IL60" s="88"/>
      <c r="IM60" s="88"/>
      <c r="IN60" s="88"/>
      <c r="IO60" s="88"/>
      <c r="IP60" s="88"/>
      <c r="IQ60" s="88"/>
      <c r="IR60" s="88"/>
      <c r="IS60" s="88"/>
      <c r="IT60" s="88"/>
      <c r="IU60" s="88"/>
    </row>
    <row r="61" spans="1:256" x14ac:dyDescent="0.25">
      <c r="A61" s="28" t="s">
        <v>27</v>
      </c>
      <c r="B61" s="2">
        <f>SUM(B58:B60)</f>
        <v>485</v>
      </c>
      <c r="C61" s="72">
        <f>SUM(C58:C60)</f>
        <v>18.28</v>
      </c>
      <c r="D61" s="72">
        <f>SUM(D58:D60)</f>
        <v>20.119999999999997</v>
      </c>
      <c r="E61" s="72">
        <f>SUM(E58:E60)</f>
        <v>66.239999999999995</v>
      </c>
      <c r="F61" s="72">
        <f>SUM(F58:F60)</f>
        <v>521</v>
      </c>
      <c r="G61" s="72"/>
      <c r="H61" s="72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5"/>
      <c r="BK61" s="55"/>
      <c r="BL61" s="55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  <c r="CM61" s="55"/>
      <c r="CN61" s="55"/>
      <c r="CO61" s="55"/>
      <c r="CP61" s="55"/>
      <c r="CQ61" s="55"/>
      <c r="CR61" s="55"/>
      <c r="CS61" s="55"/>
      <c r="CT61" s="55"/>
      <c r="CU61" s="55"/>
      <c r="CV61" s="55"/>
      <c r="CW61" s="55"/>
      <c r="CX61" s="55"/>
      <c r="CY61" s="55"/>
      <c r="CZ61" s="55"/>
      <c r="DA61" s="55"/>
      <c r="DB61" s="55"/>
      <c r="DC61" s="55"/>
      <c r="DD61" s="55"/>
      <c r="DE61" s="55"/>
      <c r="DF61" s="55"/>
      <c r="DG61" s="55"/>
      <c r="DH61" s="55"/>
      <c r="DI61" s="55"/>
      <c r="DJ61" s="55"/>
      <c r="DK61" s="55"/>
      <c r="DL61" s="55"/>
      <c r="DM61" s="55"/>
      <c r="DN61" s="55"/>
      <c r="DO61" s="55"/>
      <c r="DP61" s="55"/>
      <c r="DQ61" s="55"/>
      <c r="DR61" s="55"/>
      <c r="DS61" s="55"/>
      <c r="DT61" s="55"/>
      <c r="DU61" s="55"/>
      <c r="DV61" s="55"/>
      <c r="DW61" s="55"/>
      <c r="DX61" s="55"/>
      <c r="DY61" s="55"/>
      <c r="DZ61" s="55"/>
      <c r="EA61" s="55"/>
      <c r="EB61" s="55"/>
      <c r="EC61" s="55"/>
      <c r="ED61" s="55"/>
      <c r="EE61" s="55"/>
      <c r="EF61" s="55"/>
      <c r="EG61" s="55"/>
      <c r="EH61" s="55"/>
      <c r="EI61" s="55"/>
      <c r="EJ61" s="55"/>
      <c r="EK61" s="55"/>
      <c r="EL61" s="55"/>
      <c r="EM61" s="55"/>
      <c r="EN61" s="55"/>
      <c r="EO61" s="55"/>
      <c r="EP61" s="55"/>
      <c r="EQ61" s="55"/>
      <c r="ER61" s="55"/>
      <c r="ES61" s="55"/>
      <c r="ET61" s="55"/>
      <c r="EU61" s="55"/>
      <c r="EV61" s="55"/>
      <c r="EW61" s="55"/>
      <c r="EX61" s="55"/>
      <c r="EY61" s="55"/>
      <c r="EZ61" s="55"/>
      <c r="FA61" s="55"/>
      <c r="FB61" s="55"/>
      <c r="FC61" s="55"/>
      <c r="FD61" s="55"/>
      <c r="FE61" s="55"/>
      <c r="FF61" s="55"/>
      <c r="FG61" s="55"/>
      <c r="FH61" s="55"/>
      <c r="FI61" s="55"/>
      <c r="FJ61" s="55"/>
      <c r="FK61" s="55"/>
      <c r="FL61" s="55"/>
      <c r="FM61" s="55"/>
      <c r="FN61" s="55"/>
      <c r="FO61" s="55"/>
      <c r="FP61" s="55"/>
      <c r="FQ61" s="55"/>
      <c r="FR61" s="55"/>
      <c r="FS61" s="55"/>
      <c r="FT61" s="55"/>
      <c r="FU61" s="55"/>
      <c r="FV61" s="55"/>
      <c r="FW61" s="55"/>
      <c r="FX61" s="55"/>
      <c r="FY61" s="55"/>
      <c r="FZ61" s="55"/>
      <c r="GA61" s="55"/>
      <c r="GB61" s="55"/>
      <c r="GC61" s="55"/>
      <c r="GD61" s="55"/>
      <c r="GE61" s="55"/>
      <c r="GF61" s="55"/>
      <c r="GG61" s="55"/>
      <c r="GH61" s="55"/>
      <c r="GI61" s="55"/>
      <c r="GJ61" s="55"/>
      <c r="GK61" s="55"/>
      <c r="GL61" s="55"/>
      <c r="GM61" s="55"/>
      <c r="GN61" s="55"/>
      <c r="GO61" s="55"/>
      <c r="GP61" s="55"/>
      <c r="GQ61" s="55"/>
      <c r="GR61" s="55"/>
      <c r="GS61" s="55"/>
      <c r="GT61" s="55"/>
      <c r="GU61" s="55"/>
      <c r="GV61" s="55"/>
      <c r="GW61" s="55"/>
      <c r="GX61" s="55"/>
      <c r="GY61" s="55"/>
      <c r="GZ61" s="55"/>
      <c r="HA61" s="55"/>
      <c r="HB61" s="55"/>
      <c r="HC61" s="55"/>
      <c r="HD61" s="55"/>
      <c r="HE61" s="55"/>
      <c r="HF61" s="55"/>
      <c r="HG61" s="55"/>
      <c r="HH61" s="55"/>
      <c r="HI61" s="55"/>
      <c r="HJ61" s="55"/>
      <c r="HK61" s="55"/>
      <c r="HL61" s="55"/>
      <c r="HM61" s="55"/>
      <c r="HN61" s="55"/>
      <c r="HO61" s="55"/>
      <c r="HP61" s="55"/>
      <c r="HQ61" s="55"/>
      <c r="HR61" s="55"/>
      <c r="HS61" s="55"/>
      <c r="HT61" s="55"/>
      <c r="HU61" s="55"/>
      <c r="HV61" s="55"/>
      <c r="HW61" s="55"/>
      <c r="HX61" s="55"/>
      <c r="HY61" s="55"/>
      <c r="HZ61" s="55"/>
      <c r="IA61" s="55"/>
      <c r="IB61" s="55"/>
      <c r="IC61" s="55"/>
      <c r="ID61" s="55"/>
      <c r="IE61" s="55"/>
      <c r="IF61" s="55"/>
      <c r="IG61" s="55"/>
      <c r="IH61" s="55"/>
      <c r="II61" s="55"/>
      <c r="IJ61" s="55"/>
      <c r="IK61" s="55"/>
      <c r="IL61" s="55"/>
      <c r="IM61" s="55"/>
      <c r="IN61" s="55"/>
      <c r="IO61" s="55"/>
      <c r="IP61" s="55"/>
      <c r="IQ61" s="55"/>
      <c r="IR61" s="55"/>
      <c r="IS61" s="55"/>
      <c r="IT61" s="55"/>
      <c r="IU61" s="55"/>
    </row>
    <row r="62" spans="1:256" x14ac:dyDescent="0.25">
      <c r="A62" s="117" t="s">
        <v>43</v>
      </c>
      <c r="B62" s="118"/>
      <c r="C62" s="118"/>
      <c r="D62" s="118"/>
      <c r="E62" s="118"/>
      <c r="F62" s="118"/>
      <c r="G62" s="118"/>
      <c r="H62" s="119"/>
    </row>
    <row r="63" spans="1:256" s="87" customFormat="1" ht="10.5" customHeight="1" x14ac:dyDescent="0.2">
      <c r="A63" s="181" t="s">
        <v>3</v>
      </c>
      <c r="B63" s="181" t="s">
        <v>4</v>
      </c>
      <c r="C63" s="85" t="s">
        <v>5</v>
      </c>
      <c r="D63" s="85" t="s">
        <v>6</v>
      </c>
      <c r="E63" s="85" t="s">
        <v>7</v>
      </c>
      <c r="F63" s="182" t="s">
        <v>8</v>
      </c>
      <c r="G63" s="183" t="s">
        <v>9</v>
      </c>
      <c r="H63" s="85" t="s">
        <v>10</v>
      </c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5"/>
      <c r="X63" s="125"/>
      <c r="Y63" s="125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  <c r="BB63" s="125"/>
      <c r="BC63" s="125"/>
      <c r="BD63" s="125"/>
      <c r="BE63" s="125"/>
      <c r="BF63" s="125"/>
      <c r="BG63" s="125"/>
      <c r="BH63" s="125"/>
      <c r="BI63" s="125"/>
      <c r="BJ63" s="125"/>
      <c r="BK63" s="125"/>
      <c r="BL63" s="125"/>
      <c r="BM63" s="125"/>
      <c r="BN63" s="125"/>
      <c r="BO63" s="125"/>
      <c r="BP63" s="125"/>
      <c r="BQ63" s="125"/>
      <c r="BR63" s="125"/>
      <c r="BS63" s="125"/>
      <c r="BT63" s="125"/>
      <c r="BU63" s="125"/>
      <c r="BV63" s="125"/>
      <c r="BW63" s="125"/>
      <c r="BX63" s="125"/>
      <c r="BY63" s="125"/>
      <c r="BZ63" s="125"/>
      <c r="CA63" s="125"/>
      <c r="CB63" s="125"/>
      <c r="CC63" s="125"/>
      <c r="CD63" s="125"/>
      <c r="CE63" s="125"/>
      <c r="CF63" s="125"/>
      <c r="CG63" s="125"/>
      <c r="CH63" s="125"/>
      <c r="CI63" s="125"/>
      <c r="CJ63" s="125"/>
      <c r="CK63" s="125"/>
      <c r="CL63" s="125"/>
      <c r="CM63" s="125"/>
      <c r="CN63" s="125"/>
      <c r="CO63" s="125"/>
      <c r="CP63" s="125"/>
      <c r="CQ63" s="125"/>
      <c r="CR63" s="125"/>
      <c r="CS63" s="125"/>
      <c r="CT63" s="125"/>
      <c r="CU63" s="125"/>
      <c r="CV63" s="125"/>
      <c r="CW63" s="125"/>
      <c r="CX63" s="125"/>
      <c r="CY63" s="125"/>
      <c r="CZ63" s="125"/>
      <c r="DA63" s="125"/>
      <c r="DB63" s="125"/>
      <c r="DC63" s="125"/>
      <c r="DD63" s="125"/>
      <c r="DE63" s="125"/>
      <c r="DF63" s="125"/>
      <c r="DG63" s="125"/>
      <c r="DH63" s="125"/>
      <c r="DI63" s="125"/>
      <c r="DJ63" s="125"/>
      <c r="DK63" s="125"/>
      <c r="DL63" s="125"/>
      <c r="DM63" s="125"/>
      <c r="DN63" s="125"/>
      <c r="DO63" s="125"/>
      <c r="DP63" s="125"/>
      <c r="DQ63" s="125"/>
      <c r="DR63" s="125"/>
      <c r="DS63" s="125"/>
      <c r="DT63" s="125"/>
      <c r="DU63" s="125"/>
      <c r="DV63" s="125"/>
      <c r="DW63" s="125"/>
      <c r="DX63" s="125"/>
      <c r="DY63" s="125"/>
      <c r="DZ63" s="125"/>
      <c r="EA63" s="125"/>
      <c r="EB63" s="125"/>
      <c r="EC63" s="125"/>
      <c r="ED63" s="125"/>
      <c r="EE63" s="125"/>
      <c r="EF63" s="125"/>
      <c r="EG63" s="125"/>
      <c r="EH63" s="125"/>
      <c r="EI63" s="125"/>
      <c r="EJ63" s="125"/>
      <c r="EK63" s="125"/>
      <c r="EL63" s="125"/>
      <c r="EM63" s="125"/>
      <c r="EN63" s="125"/>
      <c r="EO63" s="125"/>
      <c r="EP63" s="125"/>
      <c r="EQ63" s="125"/>
      <c r="ER63" s="125"/>
      <c r="ES63" s="125"/>
      <c r="ET63" s="125"/>
      <c r="EU63" s="125"/>
      <c r="EV63" s="125"/>
      <c r="EW63" s="125"/>
      <c r="EX63" s="125"/>
      <c r="EY63" s="125"/>
      <c r="EZ63" s="125"/>
      <c r="FA63" s="125"/>
      <c r="FB63" s="125"/>
      <c r="FC63" s="125"/>
      <c r="FD63" s="125"/>
      <c r="FE63" s="125"/>
      <c r="FF63" s="125"/>
      <c r="FG63" s="125"/>
      <c r="FH63" s="125"/>
      <c r="FI63" s="125"/>
      <c r="FJ63" s="125"/>
      <c r="FK63" s="125"/>
      <c r="FL63" s="125"/>
      <c r="FM63" s="125"/>
      <c r="FN63" s="125"/>
      <c r="FO63" s="125"/>
      <c r="FP63" s="125"/>
      <c r="FQ63" s="125"/>
      <c r="FR63" s="125"/>
      <c r="FS63" s="125"/>
      <c r="FT63" s="125"/>
      <c r="FU63" s="125"/>
      <c r="FV63" s="125"/>
      <c r="FW63" s="125"/>
      <c r="FX63" s="125"/>
      <c r="FY63" s="125"/>
      <c r="FZ63" s="125"/>
      <c r="GA63" s="125"/>
      <c r="GB63" s="125"/>
      <c r="GC63" s="125"/>
      <c r="GD63" s="125"/>
      <c r="GE63" s="125"/>
      <c r="GF63" s="125"/>
      <c r="GG63" s="125"/>
      <c r="GH63" s="125"/>
      <c r="GI63" s="125"/>
      <c r="GJ63" s="125"/>
      <c r="GK63" s="125"/>
      <c r="GL63" s="125"/>
      <c r="GM63" s="125"/>
      <c r="GN63" s="125"/>
      <c r="GO63" s="125"/>
      <c r="GP63" s="125"/>
      <c r="GQ63" s="125"/>
      <c r="GR63" s="125"/>
      <c r="GS63" s="125"/>
      <c r="GT63" s="125"/>
      <c r="GU63" s="125"/>
      <c r="GV63" s="125"/>
      <c r="GW63" s="125"/>
      <c r="GX63" s="125"/>
      <c r="GY63" s="125"/>
      <c r="GZ63" s="125"/>
      <c r="HA63" s="125"/>
      <c r="HB63" s="125"/>
      <c r="HC63" s="125"/>
      <c r="HD63" s="125"/>
      <c r="HE63" s="125"/>
      <c r="HF63" s="125"/>
      <c r="HG63" s="125"/>
      <c r="HH63" s="125"/>
      <c r="HI63" s="125"/>
      <c r="HJ63" s="125"/>
      <c r="HK63" s="125"/>
      <c r="HL63" s="125"/>
      <c r="HM63" s="125"/>
      <c r="HN63" s="125"/>
      <c r="HO63" s="125"/>
      <c r="HP63" s="125"/>
      <c r="HQ63" s="125"/>
      <c r="HR63" s="125"/>
      <c r="HS63" s="125"/>
      <c r="HT63" s="125"/>
      <c r="HU63" s="125"/>
      <c r="HV63" s="125"/>
      <c r="HW63" s="125"/>
      <c r="HX63" s="125"/>
      <c r="HY63" s="125"/>
      <c r="HZ63" s="125"/>
      <c r="IA63" s="125"/>
      <c r="IB63" s="125"/>
      <c r="IC63" s="125"/>
      <c r="ID63" s="125"/>
      <c r="IE63" s="125"/>
      <c r="IF63" s="125"/>
      <c r="IG63" s="125"/>
      <c r="IH63" s="125"/>
      <c r="II63" s="125"/>
      <c r="IJ63" s="125"/>
      <c r="IK63" s="125"/>
      <c r="IL63" s="125"/>
      <c r="IM63" s="125"/>
      <c r="IN63" s="125"/>
      <c r="IO63" s="125"/>
      <c r="IP63" s="125"/>
      <c r="IQ63" s="125"/>
      <c r="IR63" s="125"/>
      <c r="IS63" s="125"/>
      <c r="IT63" s="125"/>
      <c r="IU63" s="125"/>
    </row>
    <row r="64" spans="1:256" x14ac:dyDescent="0.25">
      <c r="A64" s="112" t="s">
        <v>123</v>
      </c>
      <c r="B64" s="113"/>
      <c r="C64" s="114"/>
      <c r="D64" s="114"/>
      <c r="E64" s="114"/>
      <c r="F64" s="114"/>
      <c r="G64" s="114"/>
      <c r="H64" s="174"/>
    </row>
    <row r="65" spans="1:255" s="6" customFormat="1" x14ac:dyDescent="0.2">
      <c r="A65" s="7" t="s">
        <v>57</v>
      </c>
      <c r="B65" s="33">
        <v>100</v>
      </c>
      <c r="C65" s="41">
        <v>16.309999999999999</v>
      </c>
      <c r="D65" s="41">
        <v>9.5399999999999991</v>
      </c>
      <c r="E65" s="41">
        <v>12.3</v>
      </c>
      <c r="F65" s="41">
        <v>200.8</v>
      </c>
      <c r="G65" s="69" t="s">
        <v>284</v>
      </c>
      <c r="H65" s="35" t="s">
        <v>59</v>
      </c>
    </row>
    <row r="66" spans="1:255" ht="12.75" customHeight="1" x14ac:dyDescent="0.25">
      <c r="A66" s="62" t="s">
        <v>50</v>
      </c>
      <c r="B66" s="8">
        <v>180</v>
      </c>
      <c r="C66" s="41">
        <v>3.67</v>
      </c>
      <c r="D66" s="41">
        <v>5.76</v>
      </c>
      <c r="E66" s="41">
        <v>24.53</v>
      </c>
      <c r="F66" s="41">
        <v>164.7</v>
      </c>
      <c r="G66" s="100" t="s">
        <v>51</v>
      </c>
      <c r="H66" s="62" t="s">
        <v>52</v>
      </c>
    </row>
    <row r="67" spans="1:255" x14ac:dyDescent="0.2">
      <c r="A67" s="175" t="s">
        <v>38</v>
      </c>
      <c r="B67" s="91">
        <v>215</v>
      </c>
      <c r="C67" s="92">
        <v>7.0000000000000007E-2</v>
      </c>
      <c r="D67" s="92">
        <v>0.02</v>
      </c>
      <c r="E67" s="92">
        <v>15</v>
      </c>
      <c r="F67" s="92">
        <v>60</v>
      </c>
      <c r="G67" s="91" t="s">
        <v>39</v>
      </c>
      <c r="H67" s="35" t="s">
        <v>40</v>
      </c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  <c r="II67" s="6"/>
      <c r="IJ67" s="6"/>
      <c r="IK67" s="6"/>
      <c r="IL67" s="6"/>
      <c r="IM67" s="6"/>
      <c r="IN67" s="6"/>
      <c r="IO67" s="6"/>
      <c r="IP67" s="6"/>
      <c r="IQ67" s="6"/>
      <c r="IR67" s="6"/>
      <c r="IS67" s="6"/>
      <c r="IT67" s="6"/>
      <c r="IU67" s="6"/>
    </row>
    <row r="68" spans="1:255" x14ac:dyDescent="0.25">
      <c r="A68" s="25" t="s">
        <v>126</v>
      </c>
      <c r="B68" s="26">
        <v>20</v>
      </c>
      <c r="C68" s="41">
        <v>1.6</v>
      </c>
      <c r="D68" s="41">
        <v>0.2</v>
      </c>
      <c r="E68" s="41">
        <v>10.199999999999999</v>
      </c>
      <c r="F68" s="41">
        <v>50</v>
      </c>
      <c r="G68" s="20" t="s">
        <v>25</v>
      </c>
      <c r="H68" s="27" t="s">
        <v>26</v>
      </c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8"/>
      <c r="BQ68" s="88"/>
      <c r="BR68" s="88"/>
      <c r="BS68" s="88"/>
      <c r="BT68" s="88"/>
      <c r="BU68" s="88"/>
      <c r="BV68" s="88"/>
      <c r="BW68" s="88"/>
      <c r="BX68" s="88"/>
      <c r="BY68" s="88"/>
      <c r="BZ68" s="88"/>
      <c r="CA68" s="88"/>
      <c r="CB68" s="88"/>
      <c r="CC68" s="88"/>
      <c r="CD68" s="88"/>
      <c r="CE68" s="88"/>
      <c r="CF68" s="88"/>
      <c r="CG68" s="88"/>
      <c r="CH68" s="88"/>
      <c r="CI68" s="88"/>
      <c r="CJ68" s="88"/>
      <c r="CK68" s="88"/>
      <c r="CL68" s="88"/>
      <c r="CM68" s="88"/>
      <c r="CN68" s="88"/>
      <c r="CO68" s="88"/>
      <c r="CP68" s="88"/>
      <c r="CQ68" s="88"/>
      <c r="CR68" s="88"/>
      <c r="CS68" s="88"/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  <c r="DQ68" s="88"/>
      <c r="DR68" s="88"/>
      <c r="DS68" s="88"/>
      <c r="DT68" s="88"/>
      <c r="DU68" s="88"/>
      <c r="DV68" s="88"/>
      <c r="DW68" s="88"/>
      <c r="DX68" s="88"/>
      <c r="DY68" s="88"/>
      <c r="DZ68" s="88"/>
      <c r="EA68" s="88"/>
      <c r="EB68" s="88"/>
      <c r="EC68" s="88"/>
      <c r="ED68" s="88"/>
      <c r="EE68" s="88"/>
      <c r="EF68" s="88"/>
      <c r="EG68" s="88"/>
      <c r="EH68" s="88"/>
      <c r="EI68" s="88"/>
      <c r="EJ68" s="88"/>
      <c r="EK68" s="88"/>
      <c r="EL68" s="88"/>
      <c r="EM68" s="88"/>
      <c r="EN68" s="88"/>
      <c r="EO68" s="88"/>
      <c r="EP68" s="88"/>
      <c r="EQ68" s="88"/>
      <c r="ER68" s="88"/>
      <c r="ES68" s="88"/>
      <c r="ET68" s="88"/>
      <c r="EU68" s="88"/>
      <c r="EV68" s="88"/>
      <c r="EW68" s="88"/>
      <c r="EX68" s="88"/>
      <c r="EY68" s="88"/>
      <c r="EZ68" s="88"/>
      <c r="FA68" s="88"/>
      <c r="FB68" s="88"/>
      <c r="FC68" s="88"/>
      <c r="FD68" s="88"/>
      <c r="FE68" s="88"/>
      <c r="FF68" s="88"/>
      <c r="FG68" s="88"/>
      <c r="FH68" s="88"/>
      <c r="FI68" s="88"/>
      <c r="FJ68" s="88"/>
      <c r="FK68" s="88"/>
      <c r="FL68" s="88"/>
      <c r="FM68" s="88"/>
      <c r="FN68" s="88"/>
      <c r="FO68" s="88"/>
      <c r="FP68" s="88"/>
      <c r="FQ68" s="88"/>
      <c r="FR68" s="88"/>
      <c r="FS68" s="88"/>
      <c r="FT68" s="88"/>
      <c r="FU68" s="88"/>
      <c r="FV68" s="88"/>
      <c r="FW68" s="88"/>
      <c r="FX68" s="88"/>
      <c r="FY68" s="88"/>
      <c r="FZ68" s="88"/>
      <c r="GA68" s="88"/>
      <c r="GB68" s="88"/>
      <c r="GC68" s="88"/>
      <c r="GD68" s="88"/>
      <c r="GE68" s="88"/>
      <c r="GF68" s="88"/>
      <c r="GG68" s="88"/>
      <c r="GH68" s="88"/>
      <c r="GI68" s="88"/>
      <c r="GJ68" s="88"/>
      <c r="GK68" s="88"/>
      <c r="GL68" s="88"/>
      <c r="GM68" s="88"/>
      <c r="GN68" s="88"/>
      <c r="GO68" s="88"/>
      <c r="GP68" s="88"/>
      <c r="GQ68" s="88"/>
      <c r="GR68" s="88"/>
      <c r="GS68" s="88"/>
      <c r="GT68" s="88"/>
      <c r="GU68" s="88"/>
      <c r="GV68" s="88"/>
      <c r="GW68" s="88"/>
      <c r="GX68" s="88"/>
      <c r="GY68" s="88"/>
      <c r="GZ68" s="88"/>
      <c r="HA68" s="88"/>
      <c r="HB68" s="88"/>
      <c r="HC68" s="88"/>
      <c r="HD68" s="88"/>
      <c r="HE68" s="88"/>
      <c r="HF68" s="88"/>
      <c r="HG68" s="88"/>
      <c r="HH68" s="88"/>
      <c r="HI68" s="88"/>
      <c r="HJ68" s="88"/>
      <c r="HK68" s="88"/>
      <c r="HL68" s="88"/>
      <c r="HM68" s="88"/>
      <c r="HN68" s="88"/>
      <c r="HO68" s="88"/>
      <c r="HP68" s="88"/>
      <c r="HQ68" s="88"/>
      <c r="HR68" s="88"/>
      <c r="HS68" s="88"/>
      <c r="HT68" s="88"/>
      <c r="HU68" s="88"/>
      <c r="HV68" s="88"/>
      <c r="HW68" s="88"/>
      <c r="HX68" s="88"/>
      <c r="HY68" s="88"/>
      <c r="HZ68" s="88"/>
      <c r="IA68" s="88"/>
      <c r="IB68" s="88"/>
      <c r="IC68" s="88"/>
      <c r="ID68" s="88"/>
      <c r="IE68" s="88"/>
      <c r="IF68" s="88"/>
      <c r="IG68" s="88"/>
      <c r="IH68" s="88"/>
      <c r="II68" s="88"/>
      <c r="IJ68" s="88"/>
      <c r="IK68" s="88"/>
      <c r="IL68" s="88"/>
      <c r="IM68" s="88"/>
      <c r="IN68" s="88"/>
      <c r="IO68" s="88"/>
      <c r="IP68" s="88"/>
      <c r="IQ68" s="88"/>
      <c r="IR68" s="88"/>
      <c r="IS68" s="88"/>
      <c r="IT68" s="88"/>
      <c r="IU68" s="88"/>
    </row>
    <row r="69" spans="1:255" x14ac:dyDescent="0.25">
      <c r="A69" s="28" t="s">
        <v>27</v>
      </c>
      <c r="B69" s="2">
        <f>SUM(B65:B68)</f>
        <v>515</v>
      </c>
      <c r="C69" s="72">
        <f>SUM(C65:C68)</f>
        <v>21.65</v>
      </c>
      <c r="D69" s="72">
        <f>SUM(D65:D68)</f>
        <v>15.519999999999998</v>
      </c>
      <c r="E69" s="72">
        <f>SUM(E65:E68)</f>
        <v>62.03</v>
      </c>
      <c r="F69" s="72">
        <f>SUM(F65:F68)</f>
        <v>475.5</v>
      </c>
      <c r="G69" s="72"/>
      <c r="H69" s="72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5"/>
      <c r="CV69" s="55"/>
      <c r="CW69" s="55"/>
      <c r="CX69" s="55"/>
      <c r="CY69" s="55"/>
      <c r="CZ69" s="55"/>
      <c r="DA69" s="55"/>
      <c r="DB69" s="55"/>
      <c r="DC69" s="55"/>
      <c r="DD69" s="55"/>
      <c r="DE69" s="55"/>
      <c r="DF69" s="55"/>
      <c r="DG69" s="55"/>
      <c r="DH69" s="55"/>
      <c r="DI69" s="55"/>
      <c r="DJ69" s="55"/>
      <c r="DK69" s="55"/>
      <c r="DL69" s="55"/>
      <c r="DM69" s="55"/>
      <c r="DN69" s="55"/>
      <c r="DO69" s="55"/>
      <c r="DP69" s="55"/>
      <c r="DQ69" s="55"/>
      <c r="DR69" s="55"/>
      <c r="DS69" s="55"/>
      <c r="DT69" s="55"/>
      <c r="DU69" s="55"/>
      <c r="DV69" s="55"/>
      <c r="DW69" s="55"/>
      <c r="DX69" s="55"/>
      <c r="DY69" s="55"/>
      <c r="DZ69" s="55"/>
      <c r="EA69" s="55"/>
      <c r="EB69" s="55"/>
      <c r="EC69" s="55"/>
      <c r="ED69" s="55"/>
      <c r="EE69" s="55"/>
      <c r="EF69" s="55"/>
      <c r="EG69" s="55"/>
      <c r="EH69" s="55"/>
      <c r="EI69" s="55"/>
      <c r="EJ69" s="55"/>
      <c r="EK69" s="55"/>
      <c r="EL69" s="55"/>
      <c r="EM69" s="55"/>
      <c r="EN69" s="55"/>
      <c r="EO69" s="55"/>
      <c r="EP69" s="55"/>
      <c r="EQ69" s="55"/>
      <c r="ER69" s="55"/>
      <c r="ES69" s="55"/>
      <c r="ET69" s="55"/>
      <c r="EU69" s="55"/>
      <c r="EV69" s="55"/>
      <c r="EW69" s="55"/>
      <c r="EX69" s="55"/>
      <c r="EY69" s="55"/>
      <c r="EZ69" s="55"/>
      <c r="FA69" s="55"/>
      <c r="FB69" s="55"/>
      <c r="FC69" s="55"/>
      <c r="FD69" s="55"/>
      <c r="FE69" s="55"/>
      <c r="FF69" s="55"/>
      <c r="FG69" s="55"/>
      <c r="FH69" s="55"/>
      <c r="FI69" s="55"/>
      <c r="FJ69" s="55"/>
      <c r="FK69" s="55"/>
      <c r="FL69" s="55"/>
      <c r="FM69" s="55"/>
      <c r="FN69" s="55"/>
      <c r="FO69" s="55"/>
      <c r="FP69" s="55"/>
      <c r="FQ69" s="55"/>
      <c r="FR69" s="55"/>
      <c r="FS69" s="55"/>
      <c r="FT69" s="55"/>
      <c r="FU69" s="55"/>
      <c r="FV69" s="55"/>
      <c r="FW69" s="55"/>
      <c r="FX69" s="55"/>
      <c r="FY69" s="55"/>
      <c r="FZ69" s="55"/>
      <c r="GA69" s="55"/>
      <c r="GB69" s="55"/>
      <c r="GC69" s="55"/>
      <c r="GD69" s="55"/>
      <c r="GE69" s="55"/>
      <c r="GF69" s="55"/>
      <c r="GG69" s="55"/>
      <c r="GH69" s="55"/>
      <c r="GI69" s="55"/>
      <c r="GJ69" s="55"/>
      <c r="GK69" s="55"/>
      <c r="GL69" s="55"/>
      <c r="GM69" s="55"/>
      <c r="GN69" s="55"/>
      <c r="GO69" s="55"/>
      <c r="GP69" s="55"/>
      <c r="GQ69" s="55"/>
      <c r="GR69" s="55"/>
      <c r="GS69" s="55"/>
      <c r="GT69" s="55"/>
      <c r="GU69" s="55"/>
      <c r="GV69" s="55"/>
      <c r="GW69" s="55"/>
      <c r="GX69" s="55"/>
      <c r="GY69" s="55"/>
      <c r="GZ69" s="55"/>
      <c r="HA69" s="55"/>
      <c r="HB69" s="55"/>
      <c r="HC69" s="55"/>
      <c r="HD69" s="55"/>
      <c r="HE69" s="55"/>
      <c r="HF69" s="55"/>
      <c r="HG69" s="55"/>
      <c r="HH69" s="55"/>
      <c r="HI69" s="55"/>
      <c r="HJ69" s="55"/>
      <c r="HK69" s="55"/>
      <c r="HL69" s="55"/>
      <c r="HM69" s="55"/>
      <c r="HN69" s="55"/>
      <c r="HO69" s="55"/>
      <c r="HP69" s="55"/>
      <c r="HQ69" s="55"/>
      <c r="HR69" s="55"/>
      <c r="HS69" s="55"/>
      <c r="HT69" s="55"/>
      <c r="HU69" s="55"/>
      <c r="HV69" s="55"/>
      <c r="HW69" s="55"/>
      <c r="HX69" s="55"/>
      <c r="HY69" s="55"/>
      <c r="HZ69" s="55"/>
      <c r="IA69" s="55"/>
      <c r="IB69" s="55"/>
      <c r="IC69" s="55"/>
      <c r="ID69" s="55"/>
      <c r="IE69" s="55"/>
      <c r="IF69" s="55"/>
      <c r="IG69" s="55"/>
      <c r="IH69" s="55"/>
      <c r="II69" s="55"/>
      <c r="IJ69" s="55"/>
      <c r="IK69" s="55"/>
      <c r="IL69" s="55"/>
      <c r="IM69" s="55"/>
      <c r="IN69" s="55"/>
      <c r="IO69" s="55"/>
      <c r="IP69" s="55"/>
      <c r="IQ69" s="55"/>
      <c r="IR69" s="55"/>
      <c r="IS69" s="55"/>
      <c r="IT69" s="55"/>
      <c r="IU69" s="55"/>
    </row>
    <row r="70" spans="1:255" x14ac:dyDescent="0.25">
      <c r="A70" s="117" t="s">
        <v>53</v>
      </c>
      <c r="B70" s="118"/>
      <c r="C70" s="118"/>
      <c r="D70" s="118"/>
      <c r="E70" s="118"/>
      <c r="F70" s="118"/>
      <c r="G70" s="118"/>
      <c r="H70" s="119"/>
    </row>
    <row r="71" spans="1:255" s="87" customFormat="1" ht="10.5" customHeight="1" x14ac:dyDescent="0.2">
      <c r="A71" s="181" t="s">
        <v>3</v>
      </c>
      <c r="B71" s="181" t="s">
        <v>4</v>
      </c>
      <c r="C71" s="85" t="s">
        <v>5</v>
      </c>
      <c r="D71" s="85" t="s">
        <v>6</v>
      </c>
      <c r="E71" s="85" t="s">
        <v>7</v>
      </c>
      <c r="F71" s="182" t="s">
        <v>8</v>
      </c>
      <c r="G71" s="183" t="s">
        <v>9</v>
      </c>
      <c r="H71" s="85" t="s">
        <v>10</v>
      </c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  <c r="BB71" s="125"/>
      <c r="BC71" s="125"/>
      <c r="BD71" s="125"/>
      <c r="BE71" s="125"/>
      <c r="BF71" s="125"/>
      <c r="BG71" s="125"/>
      <c r="BH71" s="125"/>
      <c r="BI71" s="125"/>
      <c r="BJ71" s="125"/>
      <c r="BK71" s="125"/>
      <c r="BL71" s="125"/>
      <c r="BM71" s="125"/>
      <c r="BN71" s="125"/>
      <c r="BO71" s="125"/>
      <c r="BP71" s="125"/>
      <c r="BQ71" s="125"/>
      <c r="BR71" s="125"/>
      <c r="BS71" s="125"/>
      <c r="BT71" s="125"/>
      <c r="BU71" s="125"/>
      <c r="BV71" s="125"/>
      <c r="BW71" s="125"/>
      <c r="BX71" s="125"/>
      <c r="BY71" s="125"/>
      <c r="BZ71" s="125"/>
      <c r="CA71" s="125"/>
      <c r="CB71" s="125"/>
      <c r="CC71" s="125"/>
      <c r="CD71" s="125"/>
      <c r="CE71" s="125"/>
      <c r="CF71" s="125"/>
      <c r="CG71" s="125"/>
      <c r="CH71" s="125"/>
      <c r="CI71" s="125"/>
      <c r="CJ71" s="125"/>
      <c r="CK71" s="125"/>
      <c r="CL71" s="125"/>
      <c r="CM71" s="125"/>
      <c r="CN71" s="125"/>
      <c r="CO71" s="125"/>
      <c r="CP71" s="125"/>
      <c r="CQ71" s="125"/>
      <c r="CR71" s="125"/>
      <c r="CS71" s="125"/>
      <c r="CT71" s="125"/>
      <c r="CU71" s="125"/>
      <c r="CV71" s="125"/>
      <c r="CW71" s="125"/>
      <c r="CX71" s="125"/>
      <c r="CY71" s="125"/>
      <c r="CZ71" s="125"/>
      <c r="DA71" s="125"/>
      <c r="DB71" s="125"/>
      <c r="DC71" s="125"/>
      <c r="DD71" s="125"/>
      <c r="DE71" s="125"/>
      <c r="DF71" s="125"/>
      <c r="DG71" s="125"/>
      <c r="DH71" s="125"/>
      <c r="DI71" s="125"/>
      <c r="DJ71" s="125"/>
      <c r="DK71" s="125"/>
      <c r="DL71" s="125"/>
      <c r="DM71" s="125"/>
      <c r="DN71" s="125"/>
      <c r="DO71" s="125"/>
      <c r="DP71" s="125"/>
      <c r="DQ71" s="125"/>
      <c r="DR71" s="125"/>
      <c r="DS71" s="125"/>
      <c r="DT71" s="125"/>
      <c r="DU71" s="125"/>
      <c r="DV71" s="125"/>
      <c r="DW71" s="125"/>
      <c r="DX71" s="125"/>
      <c r="DY71" s="125"/>
      <c r="DZ71" s="125"/>
      <c r="EA71" s="125"/>
      <c r="EB71" s="125"/>
      <c r="EC71" s="125"/>
      <c r="ED71" s="125"/>
      <c r="EE71" s="125"/>
      <c r="EF71" s="125"/>
      <c r="EG71" s="125"/>
      <c r="EH71" s="125"/>
      <c r="EI71" s="125"/>
      <c r="EJ71" s="125"/>
      <c r="EK71" s="125"/>
      <c r="EL71" s="125"/>
      <c r="EM71" s="125"/>
      <c r="EN71" s="125"/>
      <c r="EO71" s="125"/>
      <c r="EP71" s="125"/>
      <c r="EQ71" s="125"/>
      <c r="ER71" s="125"/>
      <c r="ES71" s="125"/>
      <c r="ET71" s="125"/>
      <c r="EU71" s="125"/>
      <c r="EV71" s="125"/>
      <c r="EW71" s="125"/>
      <c r="EX71" s="125"/>
      <c r="EY71" s="125"/>
      <c r="EZ71" s="125"/>
      <c r="FA71" s="125"/>
      <c r="FB71" s="125"/>
      <c r="FC71" s="125"/>
      <c r="FD71" s="125"/>
      <c r="FE71" s="125"/>
      <c r="FF71" s="125"/>
      <c r="FG71" s="125"/>
      <c r="FH71" s="125"/>
      <c r="FI71" s="125"/>
      <c r="FJ71" s="125"/>
      <c r="FK71" s="125"/>
      <c r="FL71" s="125"/>
      <c r="FM71" s="125"/>
      <c r="FN71" s="125"/>
      <c r="FO71" s="125"/>
      <c r="FP71" s="125"/>
      <c r="FQ71" s="125"/>
      <c r="FR71" s="125"/>
      <c r="FS71" s="125"/>
      <c r="FT71" s="125"/>
      <c r="FU71" s="125"/>
      <c r="FV71" s="125"/>
      <c r="FW71" s="125"/>
      <c r="FX71" s="125"/>
      <c r="FY71" s="125"/>
      <c r="FZ71" s="125"/>
      <c r="GA71" s="125"/>
      <c r="GB71" s="125"/>
      <c r="GC71" s="125"/>
      <c r="GD71" s="125"/>
      <c r="GE71" s="125"/>
      <c r="GF71" s="125"/>
      <c r="GG71" s="125"/>
      <c r="GH71" s="125"/>
      <c r="GI71" s="125"/>
      <c r="GJ71" s="125"/>
      <c r="GK71" s="125"/>
      <c r="GL71" s="125"/>
      <c r="GM71" s="125"/>
      <c r="GN71" s="125"/>
      <c r="GO71" s="125"/>
      <c r="GP71" s="125"/>
      <c r="GQ71" s="125"/>
      <c r="GR71" s="125"/>
      <c r="GS71" s="125"/>
      <c r="GT71" s="125"/>
      <c r="GU71" s="125"/>
      <c r="GV71" s="125"/>
      <c r="GW71" s="125"/>
      <c r="GX71" s="125"/>
      <c r="GY71" s="125"/>
      <c r="GZ71" s="125"/>
      <c r="HA71" s="125"/>
      <c r="HB71" s="125"/>
      <c r="HC71" s="125"/>
      <c r="HD71" s="125"/>
      <c r="HE71" s="125"/>
      <c r="HF71" s="125"/>
      <c r="HG71" s="125"/>
      <c r="HH71" s="125"/>
      <c r="HI71" s="125"/>
      <c r="HJ71" s="125"/>
      <c r="HK71" s="125"/>
      <c r="HL71" s="125"/>
      <c r="HM71" s="125"/>
      <c r="HN71" s="125"/>
      <c r="HO71" s="125"/>
      <c r="HP71" s="125"/>
      <c r="HQ71" s="125"/>
      <c r="HR71" s="125"/>
      <c r="HS71" s="125"/>
      <c r="HT71" s="125"/>
      <c r="HU71" s="125"/>
      <c r="HV71" s="125"/>
      <c r="HW71" s="125"/>
      <c r="HX71" s="125"/>
      <c r="HY71" s="125"/>
      <c r="HZ71" s="125"/>
      <c r="IA71" s="125"/>
      <c r="IB71" s="125"/>
      <c r="IC71" s="125"/>
      <c r="ID71" s="125"/>
      <c r="IE71" s="125"/>
      <c r="IF71" s="125"/>
      <c r="IG71" s="125"/>
      <c r="IH71" s="125"/>
      <c r="II71" s="125"/>
      <c r="IJ71" s="125"/>
      <c r="IK71" s="125"/>
      <c r="IL71" s="125"/>
      <c r="IM71" s="125"/>
      <c r="IN71" s="125"/>
      <c r="IO71" s="125"/>
      <c r="IP71" s="125"/>
      <c r="IQ71" s="125"/>
      <c r="IR71" s="125"/>
      <c r="IS71" s="125"/>
      <c r="IT71" s="125"/>
      <c r="IU71" s="125"/>
    </row>
    <row r="72" spans="1:255" x14ac:dyDescent="0.25">
      <c r="A72" s="112" t="s">
        <v>123</v>
      </c>
      <c r="B72" s="113"/>
      <c r="C72" s="114"/>
      <c r="D72" s="114"/>
      <c r="E72" s="114"/>
      <c r="F72" s="114"/>
      <c r="G72" s="114"/>
      <c r="H72" s="174"/>
    </row>
    <row r="73" spans="1:255" x14ac:dyDescent="0.2">
      <c r="A73" s="179" t="s">
        <v>100</v>
      </c>
      <c r="B73" s="76">
        <v>100</v>
      </c>
      <c r="C73" s="14">
        <v>14.1</v>
      </c>
      <c r="D73" s="14">
        <v>15.3</v>
      </c>
      <c r="E73" s="14">
        <v>3.2</v>
      </c>
      <c r="F73" s="14">
        <v>205.9</v>
      </c>
      <c r="G73" s="66" t="s">
        <v>101</v>
      </c>
      <c r="H73" s="45" t="s">
        <v>102</v>
      </c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  <c r="IU73" s="17"/>
    </row>
    <row r="74" spans="1:255" x14ac:dyDescent="0.25">
      <c r="A74" s="7" t="s">
        <v>60</v>
      </c>
      <c r="B74" s="92">
        <v>180</v>
      </c>
      <c r="C74" s="92">
        <v>10.32</v>
      </c>
      <c r="D74" s="92">
        <v>7.31</v>
      </c>
      <c r="E74" s="92">
        <v>46.37</v>
      </c>
      <c r="F74" s="92">
        <v>292.5</v>
      </c>
      <c r="G74" s="92" t="s">
        <v>61</v>
      </c>
      <c r="H74" s="101" t="s">
        <v>62</v>
      </c>
    </row>
    <row r="75" spans="1:255" x14ac:dyDescent="0.2">
      <c r="A75" s="175" t="s">
        <v>38</v>
      </c>
      <c r="B75" s="91">
        <v>215</v>
      </c>
      <c r="C75" s="92">
        <v>7.0000000000000007E-2</v>
      </c>
      <c r="D75" s="92">
        <v>0.02</v>
      </c>
      <c r="E75" s="92">
        <v>15</v>
      </c>
      <c r="F75" s="92">
        <v>60</v>
      </c>
      <c r="G75" s="91" t="s">
        <v>39</v>
      </c>
      <c r="H75" s="35" t="s">
        <v>40</v>
      </c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</row>
    <row r="76" spans="1:255" x14ac:dyDescent="0.25">
      <c r="A76" s="25" t="s">
        <v>41</v>
      </c>
      <c r="B76" s="93">
        <v>20</v>
      </c>
      <c r="C76" s="94">
        <v>1.3</v>
      </c>
      <c r="D76" s="94">
        <v>0.2</v>
      </c>
      <c r="E76" s="94">
        <v>8.6</v>
      </c>
      <c r="F76" s="94">
        <v>43</v>
      </c>
      <c r="G76" s="71" t="s">
        <v>25</v>
      </c>
      <c r="H76" s="18" t="s">
        <v>42</v>
      </c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88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  <c r="AO76" s="88"/>
      <c r="AP76" s="88"/>
      <c r="AQ76" s="88"/>
      <c r="AR76" s="88"/>
      <c r="AS76" s="88"/>
      <c r="AT76" s="88"/>
      <c r="AU76" s="88"/>
      <c r="AV76" s="88"/>
      <c r="AW76" s="88"/>
      <c r="AX76" s="88"/>
      <c r="AY76" s="88"/>
      <c r="AZ76" s="88"/>
      <c r="BA76" s="88"/>
      <c r="BB76" s="88"/>
      <c r="BC76" s="88"/>
      <c r="BD76" s="88"/>
      <c r="BE76" s="88"/>
      <c r="BF76" s="88"/>
      <c r="BG76" s="88"/>
      <c r="BH76" s="88"/>
      <c r="BI76" s="88"/>
      <c r="BJ76" s="88"/>
      <c r="BK76" s="88"/>
      <c r="BL76" s="88"/>
      <c r="BM76" s="88"/>
      <c r="BN76" s="88"/>
      <c r="BO76" s="88"/>
      <c r="BP76" s="88"/>
      <c r="BQ76" s="88"/>
      <c r="BR76" s="88"/>
      <c r="BS76" s="88"/>
      <c r="BT76" s="88"/>
      <c r="BU76" s="88"/>
      <c r="BV76" s="88"/>
      <c r="BW76" s="88"/>
      <c r="BX76" s="88"/>
      <c r="BY76" s="88"/>
      <c r="BZ76" s="88"/>
      <c r="CA76" s="88"/>
      <c r="CB76" s="88"/>
      <c r="CC76" s="88"/>
      <c r="CD76" s="88"/>
      <c r="CE76" s="88"/>
      <c r="CF76" s="88"/>
      <c r="CG76" s="88"/>
      <c r="CH76" s="88"/>
      <c r="CI76" s="88"/>
      <c r="CJ76" s="88"/>
      <c r="CK76" s="88"/>
      <c r="CL76" s="88"/>
      <c r="CM76" s="88"/>
      <c r="CN76" s="88"/>
      <c r="CO76" s="88"/>
      <c r="CP76" s="88"/>
      <c r="CQ76" s="88"/>
      <c r="CR76" s="88"/>
      <c r="CS76" s="88"/>
      <c r="CT76" s="88"/>
      <c r="CU76" s="88"/>
      <c r="CV76" s="88"/>
      <c r="CW76" s="88"/>
      <c r="CX76" s="88"/>
      <c r="CY76" s="88"/>
      <c r="CZ76" s="88"/>
      <c r="DA76" s="88"/>
      <c r="DB76" s="88"/>
      <c r="DC76" s="88"/>
      <c r="DD76" s="88"/>
      <c r="DE76" s="88"/>
      <c r="DF76" s="88"/>
      <c r="DG76" s="88"/>
      <c r="DH76" s="88"/>
      <c r="DI76" s="88"/>
      <c r="DJ76" s="88"/>
      <c r="DK76" s="88"/>
      <c r="DL76" s="88"/>
      <c r="DM76" s="88"/>
      <c r="DN76" s="88"/>
      <c r="DO76" s="88"/>
      <c r="DP76" s="88"/>
      <c r="DQ76" s="88"/>
      <c r="DR76" s="88"/>
      <c r="DS76" s="88"/>
      <c r="DT76" s="88"/>
      <c r="DU76" s="88"/>
      <c r="DV76" s="88"/>
      <c r="DW76" s="88"/>
      <c r="DX76" s="88"/>
      <c r="DY76" s="88"/>
      <c r="DZ76" s="88"/>
      <c r="EA76" s="88"/>
      <c r="EB76" s="88"/>
      <c r="EC76" s="88"/>
      <c r="ED76" s="88"/>
      <c r="EE76" s="88"/>
      <c r="EF76" s="88"/>
      <c r="EG76" s="88"/>
      <c r="EH76" s="88"/>
      <c r="EI76" s="88"/>
      <c r="EJ76" s="88"/>
      <c r="EK76" s="88"/>
      <c r="EL76" s="88"/>
      <c r="EM76" s="88"/>
      <c r="EN76" s="88"/>
      <c r="EO76" s="88"/>
      <c r="EP76" s="88"/>
      <c r="EQ76" s="88"/>
      <c r="ER76" s="88"/>
      <c r="ES76" s="88"/>
      <c r="ET76" s="88"/>
      <c r="EU76" s="88"/>
      <c r="EV76" s="88"/>
      <c r="EW76" s="88"/>
      <c r="EX76" s="88"/>
      <c r="EY76" s="88"/>
      <c r="EZ76" s="88"/>
      <c r="FA76" s="88"/>
      <c r="FB76" s="88"/>
      <c r="FC76" s="88"/>
      <c r="FD76" s="88"/>
      <c r="FE76" s="88"/>
      <c r="FF76" s="88"/>
      <c r="FG76" s="88"/>
      <c r="FH76" s="88"/>
      <c r="FI76" s="88"/>
      <c r="FJ76" s="88"/>
      <c r="FK76" s="88"/>
      <c r="FL76" s="88"/>
      <c r="FM76" s="88"/>
      <c r="FN76" s="88"/>
      <c r="FO76" s="88"/>
      <c r="FP76" s="88"/>
      <c r="FQ76" s="88"/>
      <c r="FR76" s="88"/>
      <c r="FS76" s="88"/>
      <c r="FT76" s="88"/>
      <c r="FU76" s="88"/>
      <c r="FV76" s="88"/>
      <c r="FW76" s="88"/>
      <c r="FX76" s="88"/>
      <c r="FY76" s="88"/>
      <c r="FZ76" s="88"/>
      <c r="GA76" s="88"/>
      <c r="GB76" s="88"/>
      <c r="GC76" s="88"/>
      <c r="GD76" s="88"/>
      <c r="GE76" s="88"/>
      <c r="GF76" s="88"/>
      <c r="GG76" s="88"/>
      <c r="GH76" s="88"/>
      <c r="GI76" s="88"/>
      <c r="GJ76" s="88"/>
      <c r="GK76" s="88"/>
      <c r="GL76" s="88"/>
      <c r="GM76" s="88"/>
      <c r="GN76" s="88"/>
      <c r="GO76" s="88"/>
      <c r="GP76" s="88"/>
      <c r="GQ76" s="88"/>
      <c r="GR76" s="88"/>
      <c r="GS76" s="88"/>
      <c r="GT76" s="88"/>
      <c r="GU76" s="88"/>
      <c r="GV76" s="88"/>
      <c r="GW76" s="88"/>
      <c r="GX76" s="88"/>
      <c r="GY76" s="88"/>
      <c r="GZ76" s="88"/>
      <c r="HA76" s="88"/>
      <c r="HB76" s="88"/>
      <c r="HC76" s="88"/>
      <c r="HD76" s="88"/>
      <c r="HE76" s="88"/>
      <c r="HF76" s="88"/>
      <c r="HG76" s="88"/>
      <c r="HH76" s="88"/>
      <c r="HI76" s="88"/>
      <c r="HJ76" s="88"/>
      <c r="HK76" s="88"/>
      <c r="HL76" s="88"/>
      <c r="HM76" s="88"/>
      <c r="HN76" s="88"/>
      <c r="HO76" s="88"/>
      <c r="HP76" s="88"/>
      <c r="HQ76" s="88"/>
      <c r="HR76" s="88"/>
      <c r="HS76" s="88"/>
      <c r="HT76" s="88"/>
      <c r="HU76" s="88"/>
      <c r="HV76" s="88"/>
      <c r="HW76" s="88"/>
      <c r="HX76" s="88"/>
      <c r="HY76" s="88"/>
      <c r="HZ76" s="88"/>
      <c r="IA76" s="88"/>
      <c r="IB76" s="88"/>
      <c r="IC76" s="88"/>
      <c r="ID76" s="88"/>
      <c r="IE76" s="88"/>
      <c r="IF76" s="88"/>
      <c r="IG76" s="88"/>
      <c r="IH76" s="88"/>
      <c r="II76" s="88"/>
      <c r="IJ76" s="88"/>
      <c r="IK76" s="88"/>
      <c r="IL76" s="88"/>
      <c r="IM76" s="88"/>
      <c r="IN76" s="88"/>
      <c r="IO76" s="88"/>
      <c r="IP76" s="88"/>
      <c r="IQ76" s="88"/>
      <c r="IR76" s="88"/>
      <c r="IS76" s="88"/>
      <c r="IT76" s="88"/>
      <c r="IU76" s="88"/>
    </row>
    <row r="77" spans="1:255" x14ac:dyDescent="0.25">
      <c r="A77" s="28" t="s">
        <v>27</v>
      </c>
      <c r="B77" s="2">
        <f>SUM(B73:B76)</f>
        <v>515</v>
      </c>
      <c r="C77" s="72">
        <f>SUM(C73:C76)</f>
        <v>25.790000000000003</v>
      </c>
      <c r="D77" s="72">
        <f>SUM(D73:D76)</f>
        <v>22.83</v>
      </c>
      <c r="E77" s="72">
        <f>SUM(E73:E76)</f>
        <v>73.169999999999987</v>
      </c>
      <c r="F77" s="72">
        <f>SUM(F73:F76)</f>
        <v>601.4</v>
      </c>
      <c r="G77" s="72"/>
      <c r="H77" s="72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  <c r="CU77" s="55"/>
      <c r="CV77" s="55"/>
      <c r="CW77" s="55"/>
      <c r="CX77" s="55"/>
      <c r="CY77" s="55"/>
      <c r="CZ77" s="55"/>
      <c r="DA77" s="55"/>
      <c r="DB77" s="55"/>
      <c r="DC77" s="55"/>
      <c r="DD77" s="55"/>
      <c r="DE77" s="55"/>
      <c r="DF77" s="55"/>
      <c r="DG77" s="55"/>
      <c r="DH77" s="55"/>
      <c r="DI77" s="55"/>
      <c r="DJ77" s="55"/>
      <c r="DK77" s="55"/>
      <c r="DL77" s="55"/>
      <c r="DM77" s="55"/>
      <c r="DN77" s="55"/>
      <c r="DO77" s="55"/>
      <c r="DP77" s="55"/>
      <c r="DQ77" s="55"/>
      <c r="DR77" s="55"/>
      <c r="DS77" s="55"/>
      <c r="DT77" s="55"/>
      <c r="DU77" s="55"/>
      <c r="DV77" s="55"/>
      <c r="DW77" s="55"/>
      <c r="DX77" s="55"/>
      <c r="DY77" s="55"/>
      <c r="DZ77" s="55"/>
      <c r="EA77" s="55"/>
      <c r="EB77" s="55"/>
      <c r="EC77" s="55"/>
      <c r="ED77" s="55"/>
      <c r="EE77" s="55"/>
      <c r="EF77" s="55"/>
      <c r="EG77" s="55"/>
      <c r="EH77" s="55"/>
      <c r="EI77" s="55"/>
      <c r="EJ77" s="55"/>
      <c r="EK77" s="55"/>
      <c r="EL77" s="55"/>
      <c r="EM77" s="55"/>
      <c r="EN77" s="55"/>
      <c r="EO77" s="55"/>
      <c r="EP77" s="55"/>
      <c r="EQ77" s="55"/>
      <c r="ER77" s="55"/>
      <c r="ES77" s="55"/>
      <c r="ET77" s="55"/>
      <c r="EU77" s="55"/>
      <c r="EV77" s="55"/>
      <c r="EW77" s="55"/>
      <c r="EX77" s="55"/>
      <c r="EY77" s="55"/>
      <c r="EZ77" s="55"/>
      <c r="FA77" s="55"/>
      <c r="FB77" s="55"/>
      <c r="FC77" s="55"/>
      <c r="FD77" s="55"/>
      <c r="FE77" s="55"/>
      <c r="FF77" s="55"/>
      <c r="FG77" s="55"/>
      <c r="FH77" s="55"/>
      <c r="FI77" s="55"/>
      <c r="FJ77" s="55"/>
      <c r="FK77" s="55"/>
      <c r="FL77" s="55"/>
      <c r="FM77" s="55"/>
      <c r="FN77" s="55"/>
      <c r="FO77" s="55"/>
      <c r="FP77" s="55"/>
      <c r="FQ77" s="55"/>
      <c r="FR77" s="55"/>
      <c r="FS77" s="55"/>
      <c r="FT77" s="55"/>
      <c r="FU77" s="55"/>
      <c r="FV77" s="55"/>
      <c r="FW77" s="55"/>
      <c r="FX77" s="55"/>
      <c r="FY77" s="55"/>
      <c r="FZ77" s="55"/>
      <c r="GA77" s="55"/>
      <c r="GB77" s="55"/>
      <c r="GC77" s="55"/>
      <c r="GD77" s="55"/>
      <c r="GE77" s="55"/>
      <c r="GF77" s="55"/>
      <c r="GG77" s="55"/>
      <c r="GH77" s="55"/>
      <c r="GI77" s="55"/>
      <c r="GJ77" s="55"/>
      <c r="GK77" s="55"/>
      <c r="GL77" s="55"/>
      <c r="GM77" s="55"/>
      <c r="GN77" s="55"/>
      <c r="GO77" s="55"/>
      <c r="GP77" s="55"/>
      <c r="GQ77" s="55"/>
      <c r="GR77" s="55"/>
      <c r="GS77" s="55"/>
      <c r="GT77" s="55"/>
      <c r="GU77" s="55"/>
      <c r="GV77" s="55"/>
      <c r="GW77" s="55"/>
      <c r="GX77" s="55"/>
      <c r="GY77" s="55"/>
      <c r="GZ77" s="55"/>
      <c r="HA77" s="55"/>
      <c r="HB77" s="55"/>
      <c r="HC77" s="55"/>
      <c r="HD77" s="55"/>
      <c r="HE77" s="55"/>
      <c r="HF77" s="55"/>
      <c r="HG77" s="55"/>
      <c r="HH77" s="55"/>
      <c r="HI77" s="55"/>
      <c r="HJ77" s="55"/>
      <c r="HK77" s="55"/>
      <c r="HL77" s="55"/>
      <c r="HM77" s="55"/>
      <c r="HN77" s="55"/>
      <c r="HO77" s="55"/>
      <c r="HP77" s="55"/>
      <c r="HQ77" s="55"/>
      <c r="HR77" s="55"/>
      <c r="HS77" s="55"/>
      <c r="HT77" s="55"/>
      <c r="HU77" s="55"/>
      <c r="HV77" s="55"/>
      <c r="HW77" s="55"/>
      <c r="HX77" s="55"/>
      <c r="HY77" s="55"/>
      <c r="HZ77" s="55"/>
      <c r="IA77" s="55"/>
      <c r="IB77" s="55"/>
      <c r="IC77" s="55"/>
      <c r="ID77" s="55"/>
      <c r="IE77" s="55"/>
      <c r="IF77" s="55"/>
      <c r="IG77" s="55"/>
      <c r="IH77" s="55"/>
      <c r="II77" s="55"/>
      <c r="IJ77" s="55"/>
      <c r="IK77" s="55"/>
      <c r="IL77" s="55"/>
      <c r="IM77" s="55"/>
      <c r="IN77" s="55"/>
      <c r="IO77" s="55"/>
      <c r="IP77" s="55"/>
      <c r="IQ77" s="55"/>
      <c r="IR77" s="55"/>
      <c r="IS77" s="55"/>
      <c r="IT77" s="55"/>
      <c r="IU77" s="55"/>
    </row>
    <row r="78" spans="1:255" x14ac:dyDescent="0.25">
      <c r="A78" s="121" t="s">
        <v>66</v>
      </c>
      <c r="B78" s="121"/>
      <c r="C78" s="121"/>
      <c r="D78" s="121"/>
      <c r="E78" s="121"/>
      <c r="F78" s="121"/>
      <c r="G78" s="121"/>
      <c r="H78" s="121"/>
    </row>
    <row r="79" spans="1:255" s="87" customFormat="1" ht="10.5" customHeight="1" x14ac:dyDescent="0.2">
      <c r="A79" s="181" t="s">
        <v>3</v>
      </c>
      <c r="B79" s="181" t="s">
        <v>4</v>
      </c>
      <c r="C79" s="85" t="s">
        <v>5</v>
      </c>
      <c r="D79" s="85" t="s">
        <v>6</v>
      </c>
      <c r="E79" s="85" t="s">
        <v>7</v>
      </c>
      <c r="F79" s="182" t="s">
        <v>8</v>
      </c>
      <c r="G79" s="183" t="s">
        <v>9</v>
      </c>
      <c r="H79" s="85" t="s">
        <v>10</v>
      </c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  <c r="BB79" s="125"/>
      <c r="BC79" s="125"/>
      <c r="BD79" s="125"/>
      <c r="BE79" s="125"/>
      <c r="BF79" s="125"/>
      <c r="BG79" s="125"/>
      <c r="BH79" s="125"/>
      <c r="BI79" s="125"/>
      <c r="BJ79" s="125"/>
      <c r="BK79" s="125"/>
      <c r="BL79" s="125"/>
      <c r="BM79" s="125"/>
      <c r="BN79" s="125"/>
      <c r="BO79" s="125"/>
      <c r="BP79" s="125"/>
      <c r="BQ79" s="125"/>
      <c r="BR79" s="125"/>
      <c r="BS79" s="125"/>
      <c r="BT79" s="125"/>
      <c r="BU79" s="125"/>
      <c r="BV79" s="125"/>
      <c r="BW79" s="125"/>
      <c r="BX79" s="125"/>
      <c r="BY79" s="125"/>
      <c r="BZ79" s="125"/>
      <c r="CA79" s="125"/>
      <c r="CB79" s="125"/>
      <c r="CC79" s="125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/>
      <c r="CO79" s="125"/>
      <c r="CP79" s="125"/>
      <c r="CQ79" s="125"/>
      <c r="CR79" s="125"/>
      <c r="CS79" s="125"/>
      <c r="CT79" s="125"/>
      <c r="CU79" s="125"/>
      <c r="CV79" s="125"/>
      <c r="CW79" s="125"/>
      <c r="CX79" s="125"/>
      <c r="CY79" s="125"/>
      <c r="CZ79" s="125"/>
      <c r="DA79" s="125"/>
      <c r="DB79" s="125"/>
      <c r="DC79" s="125"/>
      <c r="DD79" s="125"/>
      <c r="DE79" s="125"/>
      <c r="DF79" s="125"/>
      <c r="DG79" s="125"/>
      <c r="DH79" s="125"/>
      <c r="DI79" s="125"/>
      <c r="DJ79" s="125"/>
      <c r="DK79" s="125"/>
      <c r="DL79" s="125"/>
      <c r="DM79" s="125"/>
      <c r="DN79" s="125"/>
      <c r="DO79" s="125"/>
      <c r="DP79" s="125"/>
      <c r="DQ79" s="125"/>
      <c r="DR79" s="125"/>
      <c r="DS79" s="125"/>
      <c r="DT79" s="125"/>
      <c r="DU79" s="125"/>
      <c r="DV79" s="125"/>
      <c r="DW79" s="125"/>
      <c r="DX79" s="125"/>
      <c r="DY79" s="125"/>
      <c r="DZ79" s="125"/>
      <c r="EA79" s="125"/>
      <c r="EB79" s="125"/>
      <c r="EC79" s="125"/>
      <c r="ED79" s="125"/>
      <c r="EE79" s="125"/>
      <c r="EF79" s="125"/>
      <c r="EG79" s="125"/>
      <c r="EH79" s="125"/>
      <c r="EI79" s="125"/>
      <c r="EJ79" s="125"/>
      <c r="EK79" s="125"/>
      <c r="EL79" s="125"/>
      <c r="EM79" s="125"/>
      <c r="EN79" s="125"/>
      <c r="EO79" s="125"/>
      <c r="EP79" s="125"/>
      <c r="EQ79" s="125"/>
      <c r="ER79" s="125"/>
      <c r="ES79" s="125"/>
      <c r="ET79" s="125"/>
      <c r="EU79" s="125"/>
      <c r="EV79" s="125"/>
      <c r="EW79" s="125"/>
      <c r="EX79" s="125"/>
      <c r="EY79" s="125"/>
      <c r="EZ79" s="125"/>
      <c r="FA79" s="125"/>
      <c r="FB79" s="125"/>
      <c r="FC79" s="125"/>
      <c r="FD79" s="125"/>
      <c r="FE79" s="125"/>
      <c r="FF79" s="125"/>
      <c r="FG79" s="125"/>
      <c r="FH79" s="125"/>
      <c r="FI79" s="125"/>
      <c r="FJ79" s="125"/>
      <c r="FK79" s="125"/>
      <c r="FL79" s="125"/>
      <c r="FM79" s="125"/>
      <c r="FN79" s="125"/>
      <c r="FO79" s="125"/>
      <c r="FP79" s="125"/>
      <c r="FQ79" s="125"/>
      <c r="FR79" s="125"/>
      <c r="FS79" s="125"/>
      <c r="FT79" s="125"/>
      <c r="FU79" s="125"/>
      <c r="FV79" s="125"/>
      <c r="FW79" s="125"/>
      <c r="FX79" s="125"/>
      <c r="FY79" s="125"/>
      <c r="FZ79" s="125"/>
      <c r="GA79" s="125"/>
      <c r="GB79" s="125"/>
      <c r="GC79" s="125"/>
      <c r="GD79" s="125"/>
      <c r="GE79" s="125"/>
      <c r="GF79" s="125"/>
      <c r="GG79" s="125"/>
      <c r="GH79" s="125"/>
      <c r="GI79" s="125"/>
      <c r="GJ79" s="125"/>
      <c r="GK79" s="125"/>
      <c r="GL79" s="125"/>
      <c r="GM79" s="125"/>
      <c r="GN79" s="125"/>
      <c r="GO79" s="125"/>
      <c r="GP79" s="125"/>
      <c r="GQ79" s="125"/>
      <c r="GR79" s="125"/>
      <c r="GS79" s="125"/>
      <c r="GT79" s="125"/>
      <c r="GU79" s="125"/>
      <c r="GV79" s="125"/>
      <c r="GW79" s="125"/>
      <c r="GX79" s="125"/>
      <c r="GY79" s="125"/>
      <c r="GZ79" s="125"/>
      <c r="HA79" s="125"/>
      <c r="HB79" s="125"/>
      <c r="HC79" s="125"/>
      <c r="HD79" s="125"/>
      <c r="HE79" s="125"/>
      <c r="HF79" s="125"/>
      <c r="HG79" s="125"/>
      <c r="HH79" s="125"/>
      <c r="HI79" s="125"/>
      <c r="HJ79" s="125"/>
      <c r="HK79" s="125"/>
      <c r="HL79" s="125"/>
      <c r="HM79" s="125"/>
      <c r="HN79" s="125"/>
      <c r="HO79" s="125"/>
      <c r="HP79" s="125"/>
      <c r="HQ79" s="125"/>
      <c r="HR79" s="125"/>
      <c r="HS79" s="125"/>
      <c r="HT79" s="125"/>
      <c r="HU79" s="125"/>
      <c r="HV79" s="125"/>
      <c r="HW79" s="125"/>
      <c r="HX79" s="125"/>
      <c r="HY79" s="125"/>
      <c r="HZ79" s="125"/>
      <c r="IA79" s="125"/>
      <c r="IB79" s="125"/>
      <c r="IC79" s="125"/>
      <c r="ID79" s="125"/>
      <c r="IE79" s="125"/>
      <c r="IF79" s="125"/>
      <c r="IG79" s="125"/>
      <c r="IH79" s="125"/>
      <c r="II79" s="125"/>
      <c r="IJ79" s="125"/>
      <c r="IK79" s="125"/>
      <c r="IL79" s="125"/>
      <c r="IM79" s="125"/>
      <c r="IN79" s="125"/>
      <c r="IO79" s="125"/>
      <c r="IP79" s="125"/>
      <c r="IQ79" s="125"/>
      <c r="IR79" s="125"/>
      <c r="IS79" s="125"/>
      <c r="IT79" s="125"/>
      <c r="IU79" s="125"/>
    </row>
    <row r="80" spans="1:255" x14ac:dyDescent="0.25">
      <c r="A80" s="112" t="s">
        <v>123</v>
      </c>
      <c r="B80" s="113"/>
      <c r="C80" s="114"/>
      <c r="D80" s="114"/>
      <c r="E80" s="114"/>
      <c r="F80" s="114"/>
      <c r="G80" s="114"/>
      <c r="H80" s="174"/>
    </row>
    <row r="81" spans="1:255" ht="23.25" customHeight="1" x14ac:dyDescent="0.25">
      <c r="A81" s="7" t="s">
        <v>103</v>
      </c>
      <c r="B81" s="8">
        <v>100</v>
      </c>
      <c r="C81" s="9">
        <v>1.31</v>
      </c>
      <c r="D81" s="9">
        <v>3.25</v>
      </c>
      <c r="E81" s="9">
        <v>6.47</v>
      </c>
      <c r="F81" s="9">
        <v>60.4</v>
      </c>
      <c r="G81" s="10" t="s">
        <v>104</v>
      </c>
      <c r="H81" s="11" t="s">
        <v>105</v>
      </c>
    </row>
    <row r="82" spans="1:255" ht="24" x14ac:dyDescent="0.2">
      <c r="A82" s="177" t="s">
        <v>106</v>
      </c>
      <c r="B82" s="13">
        <v>250</v>
      </c>
      <c r="C82" s="9">
        <v>18.64</v>
      </c>
      <c r="D82" s="9">
        <v>15.04</v>
      </c>
      <c r="E82" s="9">
        <v>54.74</v>
      </c>
      <c r="F82" s="9">
        <v>425.32</v>
      </c>
      <c r="G82" s="77" t="s">
        <v>107</v>
      </c>
      <c r="H82" s="38" t="s">
        <v>108</v>
      </c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  <c r="IU82" s="17"/>
    </row>
    <row r="83" spans="1:255" x14ac:dyDescent="0.2">
      <c r="A83" s="175" t="s">
        <v>38</v>
      </c>
      <c r="B83" s="91">
        <v>215</v>
      </c>
      <c r="C83" s="92">
        <v>7.0000000000000007E-2</v>
      </c>
      <c r="D83" s="92">
        <v>0.02</v>
      </c>
      <c r="E83" s="92">
        <v>15</v>
      </c>
      <c r="F83" s="92">
        <v>60</v>
      </c>
      <c r="G83" s="91" t="s">
        <v>39</v>
      </c>
      <c r="H83" s="35" t="s">
        <v>40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</row>
    <row r="84" spans="1:255" x14ac:dyDescent="0.25">
      <c r="A84" s="25" t="s">
        <v>126</v>
      </c>
      <c r="B84" s="26">
        <v>20</v>
      </c>
      <c r="C84" s="41">
        <v>1.6</v>
      </c>
      <c r="D84" s="41">
        <v>0.2</v>
      </c>
      <c r="E84" s="41">
        <v>10.199999999999999</v>
      </c>
      <c r="F84" s="41">
        <v>50</v>
      </c>
      <c r="G84" s="20" t="s">
        <v>25</v>
      </c>
      <c r="H84" s="27" t="s">
        <v>26</v>
      </c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 s="88"/>
      <c r="BG84" s="88"/>
      <c r="BH84" s="88"/>
      <c r="BI84" s="88"/>
      <c r="BJ84" s="88"/>
      <c r="BK84" s="88"/>
      <c r="BL84" s="88"/>
      <c r="BM84" s="88"/>
      <c r="BN84" s="88"/>
      <c r="BO84" s="88"/>
      <c r="BP84" s="88"/>
      <c r="BQ84" s="88"/>
      <c r="BR84" s="88"/>
      <c r="BS84" s="88"/>
      <c r="BT84" s="88"/>
      <c r="BU84" s="88"/>
      <c r="BV84" s="88"/>
      <c r="BW84" s="88"/>
      <c r="BX84" s="88"/>
      <c r="BY84" s="88"/>
      <c r="BZ84" s="88"/>
      <c r="CA84" s="88"/>
      <c r="CB84" s="88"/>
      <c r="CC84" s="88"/>
      <c r="CD84" s="88"/>
      <c r="CE84" s="88"/>
      <c r="CF84" s="88"/>
      <c r="CG84" s="88"/>
      <c r="CH84" s="88"/>
      <c r="CI84" s="88"/>
      <c r="CJ84" s="88"/>
      <c r="CK84" s="88"/>
      <c r="CL84" s="88"/>
      <c r="CM84" s="88"/>
      <c r="CN84" s="88"/>
      <c r="CO84" s="88"/>
      <c r="CP84" s="88"/>
      <c r="CQ84" s="88"/>
      <c r="CR84" s="88"/>
      <c r="CS84" s="88"/>
      <c r="CT84" s="88"/>
      <c r="CU84" s="88"/>
      <c r="CV84" s="88"/>
      <c r="CW84" s="88"/>
      <c r="CX84" s="88"/>
      <c r="CY84" s="88"/>
      <c r="CZ84" s="88"/>
      <c r="DA84" s="88"/>
      <c r="DB84" s="88"/>
      <c r="DC84" s="88"/>
      <c r="DD84" s="88"/>
      <c r="DE84" s="88"/>
      <c r="DF84" s="88"/>
      <c r="DG84" s="88"/>
      <c r="DH84" s="88"/>
      <c r="DI84" s="88"/>
      <c r="DJ84" s="88"/>
      <c r="DK84" s="88"/>
      <c r="DL84" s="88"/>
      <c r="DM84" s="88"/>
      <c r="DN84" s="88"/>
      <c r="DO84" s="88"/>
      <c r="DP84" s="88"/>
      <c r="DQ84" s="88"/>
      <c r="DR84" s="88"/>
      <c r="DS84" s="88"/>
      <c r="DT84" s="88"/>
      <c r="DU84" s="88"/>
      <c r="DV84" s="88"/>
      <c r="DW84" s="88"/>
      <c r="DX84" s="88"/>
      <c r="DY84" s="88"/>
      <c r="DZ84" s="88"/>
      <c r="EA84" s="88"/>
      <c r="EB84" s="88"/>
      <c r="EC84" s="88"/>
      <c r="ED84" s="88"/>
      <c r="EE84" s="88"/>
      <c r="EF84" s="88"/>
      <c r="EG84" s="88"/>
      <c r="EH84" s="88"/>
      <c r="EI84" s="88"/>
      <c r="EJ84" s="88"/>
      <c r="EK84" s="88"/>
      <c r="EL84" s="88"/>
      <c r="EM84" s="88"/>
      <c r="EN84" s="88"/>
      <c r="EO84" s="88"/>
      <c r="EP84" s="88"/>
      <c r="EQ84" s="88"/>
      <c r="ER84" s="88"/>
      <c r="ES84" s="88"/>
      <c r="ET84" s="88"/>
      <c r="EU84" s="88"/>
      <c r="EV84" s="88"/>
      <c r="EW84" s="88"/>
      <c r="EX84" s="88"/>
      <c r="EY84" s="88"/>
      <c r="EZ84" s="88"/>
      <c r="FA84" s="88"/>
      <c r="FB84" s="88"/>
      <c r="FC84" s="88"/>
      <c r="FD84" s="88"/>
      <c r="FE84" s="88"/>
      <c r="FF84" s="88"/>
      <c r="FG84" s="88"/>
      <c r="FH84" s="88"/>
      <c r="FI84" s="88"/>
      <c r="FJ84" s="88"/>
      <c r="FK84" s="88"/>
      <c r="FL84" s="88"/>
      <c r="FM84" s="88"/>
      <c r="FN84" s="88"/>
      <c r="FO84" s="88"/>
      <c r="FP84" s="88"/>
      <c r="FQ84" s="88"/>
      <c r="FR84" s="88"/>
      <c r="FS84" s="88"/>
      <c r="FT84" s="88"/>
      <c r="FU84" s="88"/>
      <c r="FV84" s="88"/>
      <c r="FW84" s="88"/>
      <c r="FX84" s="88"/>
      <c r="FY84" s="88"/>
      <c r="FZ84" s="88"/>
      <c r="GA84" s="88"/>
      <c r="GB84" s="88"/>
      <c r="GC84" s="88"/>
      <c r="GD84" s="88"/>
      <c r="GE84" s="88"/>
      <c r="GF84" s="88"/>
      <c r="GG84" s="88"/>
      <c r="GH84" s="88"/>
      <c r="GI84" s="88"/>
      <c r="GJ84" s="88"/>
      <c r="GK84" s="88"/>
      <c r="GL84" s="88"/>
      <c r="GM84" s="88"/>
      <c r="GN84" s="88"/>
      <c r="GO84" s="88"/>
      <c r="GP84" s="88"/>
      <c r="GQ84" s="88"/>
      <c r="GR84" s="88"/>
      <c r="GS84" s="88"/>
      <c r="GT84" s="88"/>
      <c r="GU84" s="88"/>
      <c r="GV84" s="88"/>
      <c r="GW84" s="88"/>
      <c r="GX84" s="88"/>
      <c r="GY84" s="88"/>
      <c r="GZ84" s="88"/>
      <c r="HA84" s="88"/>
      <c r="HB84" s="88"/>
      <c r="HC84" s="88"/>
      <c r="HD84" s="88"/>
      <c r="HE84" s="88"/>
      <c r="HF84" s="88"/>
      <c r="HG84" s="88"/>
      <c r="HH84" s="88"/>
      <c r="HI84" s="88"/>
      <c r="HJ84" s="88"/>
      <c r="HK84" s="88"/>
      <c r="HL84" s="88"/>
      <c r="HM84" s="88"/>
      <c r="HN84" s="88"/>
      <c r="HO84" s="88"/>
      <c r="HP84" s="88"/>
      <c r="HQ84" s="88"/>
      <c r="HR84" s="88"/>
      <c r="HS84" s="88"/>
      <c r="HT84" s="88"/>
      <c r="HU84" s="88"/>
      <c r="HV84" s="88"/>
      <c r="HW84" s="88"/>
      <c r="HX84" s="88"/>
      <c r="HY84" s="88"/>
      <c r="HZ84" s="88"/>
      <c r="IA84" s="88"/>
      <c r="IB84" s="88"/>
      <c r="IC84" s="88"/>
      <c r="ID84" s="88"/>
      <c r="IE84" s="88"/>
      <c r="IF84" s="88"/>
      <c r="IG84" s="88"/>
      <c r="IH84" s="88"/>
      <c r="II84" s="88"/>
      <c r="IJ84" s="88"/>
      <c r="IK84" s="88"/>
      <c r="IL84" s="88"/>
      <c r="IM84" s="88"/>
      <c r="IN84" s="88"/>
      <c r="IO84" s="88"/>
      <c r="IP84" s="88"/>
      <c r="IQ84" s="88"/>
      <c r="IR84" s="88"/>
      <c r="IS84" s="88"/>
      <c r="IT84" s="88"/>
      <c r="IU84" s="88"/>
    </row>
    <row r="85" spans="1:255" x14ac:dyDescent="0.25">
      <c r="A85" s="28" t="s">
        <v>27</v>
      </c>
      <c r="B85" s="2">
        <f>SUM(B81:B84)</f>
        <v>585</v>
      </c>
      <c r="C85" s="2">
        <f>SUM(C81:C84)</f>
        <v>21.62</v>
      </c>
      <c r="D85" s="2">
        <f>SUM(D81:D84)</f>
        <v>18.509999999999998</v>
      </c>
      <c r="E85" s="2">
        <f>SUM(E81:E84)</f>
        <v>86.410000000000011</v>
      </c>
      <c r="F85" s="2">
        <f>SUM(F81:F84)</f>
        <v>595.72</v>
      </c>
      <c r="G85" s="2"/>
      <c r="H85" s="2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B85" s="55"/>
      <c r="AC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  <c r="AS85" s="55"/>
      <c r="AT85" s="55"/>
      <c r="AU85" s="55"/>
      <c r="AV85" s="55"/>
      <c r="AW85" s="55"/>
      <c r="AX85" s="55"/>
      <c r="AY85" s="55"/>
      <c r="AZ85" s="55"/>
      <c r="BA85" s="55"/>
      <c r="BB85" s="55"/>
      <c r="BC85" s="55"/>
      <c r="BD85" s="55"/>
      <c r="BE85" s="55"/>
      <c r="BF85" s="55"/>
      <c r="BG85" s="55"/>
      <c r="BH85" s="55"/>
      <c r="BI85" s="55"/>
      <c r="BJ85" s="55"/>
      <c r="BK85" s="55"/>
      <c r="BL85" s="55"/>
      <c r="BM85" s="55"/>
      <c r="BN85" s="55"/>
      <c r="BO85" s="55"/>
      <c r="BP85" s="55"/>
      <c r="BQ85" s="55"/>
      <c r="BR85" s="55"/>
      <c r="BS85" s="55"/>
      <c r="BT85" s="55"/>
      <c r="BU85" s="55"/>
      <c r="BV85" s="55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55"/>
      <c r="CJ85" s="55"/>
      <c r="CK85" s="55"/>
      <c r="CL85" s="55"/>
      <c r="CM85" s="55"/>
      <c r="CN85" s="55"/>
      <c r="CO85" s="55"/>
      <c r="CP85" s="55"/>
      <c r="CQ85" s="55"/>
      <c r="CR85" s="55"/>
      <c r="CS85" s="55"/>
      <c r="CT85" s="55"/>
      <c r="CU85" s="55"/>
      <c r="CV85" s="55"/>
      <c r="CW85" s="55"/>
      <c r="CX85" s="55"/>
      <c r="CY85" s="55"/>
      <c r="CZ85" s="55"/>
      <c r="DA85" s="55"/>
      <c r="DB85" s="55"/>
      <c r="DC85" s="55"/>
      <c r="DD85" s="55"/>
      <c r="DE85" s="55"/>
      <c r="DF85" s="55"/>
      <c r="DG85" s="55"/>
      <c r="DH85" s="55"/>
      <c r="DI85" s="55"/>
      <c r="DJ85" s="55"/>
      <c r="DK85" s="55"/>
      <c r="DL85" s="55"/>
      <c r="DM85" s="55"/>
      <c r="DN85" s="55"/>
      <c r="DO85" s="55"/>
      <c r="DP85" s="55"/>
      <c r="DQ85" s="55"/>
      <c r="DR85" s="55"/>
      <c r="DS85" s="55"/>
      <c r="DT85" s="55"/>
      <c r="DU85" s="55"/>
      <c r="DV85" s="55"/>
      <c r="DW85" s="55"/>
      <c r="DX85" s="55"/>
      <c r="DY85" s="55"/>
      <c r="DZ85" s="55"/>
      <c r="EA85" s="55"/>
      <c r="EB85" s="55"/>
      <c r="EC85" s="55"/>
      <c r="ED85" s="55"/>
      <c r="EE85" s="55"/>
      <c r="EF85" s="55"/>
      <c r="EG85" s="55"/>
      <c r="EH85" s="55"/>
      <c r="EI85" s="55"/>
      <c r="EJ85" s="55"/>
      <c r="EK85" s="55"/>
      <c r="EL85" s="55"/>
      <c r="EM85" s="55"/>
      <c r="EN85" s="55"/>
      <c r="EO85" s="55"/>
      <c r="EP85" s="55"/>
      <c r="EQ85" s="55"/>
      <c r="ER85" s="55"/>
      <c r="ES85" s="55"/>
      <c r="ET85" s="55"/>
      <c r="EU85" s="55"/>
      <c r="EV85" s="55"/>
      <c r="EW85" s="55"/>
      <c r="EX85" s="55"/>
      <c r="EY85" s="55"/>
      <c r="EZ85" s="55"/>
      <c r="FA85" s="55"/>
      <c r="FB85" s="55"/>
      <c r="FC85" s="55"/>
      <c r="FD85" s="55"/>
      <c r="FE85" s="55"/>
      <c r="FF85" s="55"/>
      <c r="FG85" s="55"/>
      <c r="FH85" s="55"/>
      <c r="FI85" s="55"/>
      <c r="FJ85" s="55"/>
      <c r="FK85" s="55"/>
      <c r="FL85" s="55"/>
      <c r="FM85" s="55"/>
      <c r="FN85" s="55"/>
      <c r="FO85" s="55"/>
      <c r="FP85" s="55"/>
      <c r="FQ85" s="55"/>
      <c r="FR85" s="55"/>
      <c r="FS85" s="55"/>
      <c r="FT85" s="55"/>
      <c r="FU85" s="55"/>
      <c r="FV85" s="55"/>
      <c r="FW85" s="55"/>
      <c r="FX85" s="55"/>
      <c r="FY85" s="55"/>
      <c r="FZ85" s="55"/>
      <c r="GA85" s="55"/>
      <c r="GB85" s="55"/>
      <c r="GC85" s="55"/>
      <c r="GD85" s="55"/>
      <c r="GE85" s="55"/>
      <c r="GF85" s="55"/>
      <c r="GG85" s="55"/>
      <c r="GH85" s="55"/>
      <c r="GI85" s="55"/>
      <c r="GJ85" s="55"/>
      <c r="GK85" s="55"/>
      <c r="GL85" s="55"/>
      <c r="GM85" s="55"/>
      <c r="GN85" s="55"/>
      <c r="GO85" s="55"/>
      <c r="GP85" s="55"/>
      <c r="GQ85" s="55"/>
      <c r="GR85" s="55"/>
      <c r="GS85" s="55"/>
      <c r="GT85" s="55"/>
      <c r="GU85" s="55"/>
      <c r="GV85" s="55"/>
      <c r="GW85" s="55"/>
      <c r="GX85" s="55"/>
      <c r="GY85" s="55"/>
      <c r="GZ85" s="55"/>
      <c r="HA85" s="55"/>
      <c r="HB85" s="55"/>
      <c r="HC85" s="55"/>
      <c r="HD85" s="55"/>
      <c r="HE85" s="55"/>
      <c r="HF85" s="55"/>
      <c r="HG85" s="55"/>
      <c r="HH85" s="55"/>
      <c r="HI85" s="55"/>
      <c r="HJ85" s="55"/>
      <c r="HK85" s="55"/>
      <c r="HL85" s="55"/>
      <c r="HM85" s="55"/>
      <c r="HN85" s="55"/>
      <c r="HO85" s="55"/>
      <c r="HP85" s="55"/>
      <c r="HQ85" s="55"/>
      <c r="HR85" s="55"/>
      <c r="HS85" s="55"/>
      <c r="HT85" s="55"/>
      <c r="HU85" s="55"/>
      <c r="HV85" s="55"/>
      <c r="HW85" s="55"/>
      <c r="HX85" s="55"/>
      <c r="HY85" s="55"/>
      <c r="HZ85" s="55"/>
      <c r="IA85" s="55"/>
      <c r="IB85" s="55"/>
      <c r="IC85" s="55"/>
      <c r="ID85" s="55"/>
      <c r="IE85" s="55"/>
      <c r="IF85" s="55"/>
      <c r="IG85" s="55"/>
      <c r="IH85" s="55"/>
      <c r="II85" s="55"/>
      <c r="IJ85" s="55"/>
      <c r="IK85" s="55"/>
      <c r="IL85" s="55"/>
      <c r="IM85" s="55"/>
      <c r="IN85" s="55"/>
      <c r="IO85" s="55"/>
      <c r="IP85" s="55"/>
      <c r="IQ85" s="55"/>
      <c r="IR85" s="55"/>
      <c r="IS85" s="55"/>
      <c r="IT85" s="55"/>
      <c r="IU85" s="55"/>
    </row>
    <row r="86" spans="1:255" x14ac:dyDescent="0.25">
      <c r="A86" s="117" t="s">
        <v>75</v>
      </c>
      <c r="B86" s="118"/>
      <c r="C86" s="118"/>
      <c r="D86" s="118"/>
      <c r="E86" s="118"/>
      <c r="F86" s="118"/>
      <c r="G86" s="118"/>
      <c r="H86" s="119"/>
    </row>
    <row r="87" spans="1:255" s="87" customFormat="1" ht="10.5" customHeight="1" x14ac:dyDescent="0.2">
      <c r="A87" s="181" t="s">
        <v>3</v>
      </c>
      <c r="B87" s="181" t="s">
        <v>4</v>
      </c>
      <c r="C87" s="85" t="s">
        <v>5</v>
      </c>
      <c r="D87" s="85" t="s">
        <v>6</v>
      </c>
      <c r="E87" s="85" t="s">
        <v>7</v>
      </c>
      <c r="F87" s="182" t="s">
        <v>8</v>
      </c>
      <c r="G87" s="183" t="s">
        <v>9</v>
      </c>
      <c r="H87" s="85" t="s">
        <v>10</v>
      </c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125"/>
      <c r="T87" s="125"/>
      <c r="U87" s="125"/>
      <c r="V87" s="125"/>
      <c r="W87" s="125"/>
      <c r="X87" s="125"/>
      <c r="Y87" s="125"/>
      <c r="Z87" s="125"/>
      <c r="AA87" s="125"/>
      <c r="AB87" s="125"/>
      <c r="AC87" s="125"/>
      <c r="AD87" s="12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  <c r="BB87" s="125"/>
      <c r="BC87" s="125"/>
      <c r="BD87" s="125"/>
      <c r="BE87" s="125"/>
      <c r="BF87" s="125"/>
      <c r="BG87" s="125"/>
      <c r="BH87" s="125"/>
      <c r="BI87" s="125"/>
      <c r="BJ87" s="125"/>
      <c r="BK87" s="125"/>
      <c r="BL87" s="125"/>
      <c r="BM87" s="125"/>
      <c r="BN87" s="125"/>
      <c r="BO87" s="125"/>
      <c r="BP87" s="125"/>
      <c r="BQ87" s="125"/>
      <c r="BR87" s="125"/>
      <c r="BS87" s="125"/>
      <c r="BT87" s="125"/>
      <c r="BU87" s="125"/>
      <c r="BV87" s="125"/>
      <c r="BW87" s="125"/>
      <c r="BX87" s="125"/>
      <c r="BY87" s="125"/>
      <c r="BZ87" s="125"/>
      <c r="CA87" s="125"/>
      <c r="CB87" s="125"/>
      <c r="CC87" s="125"/>
      <c r="CD87" s="125"/>
      <c r="CE87" s="125"/>
      <c r="CF87" s="125"/>
      <c r="CG87" s="125"/>
      <c r="CH87" s="125"/>
      <c r="CI87" s="125"/>
      <c r="CJ87" s="125"/>
      <c r="CK87" s="125"/>
      <c r="CL87" s="125"/>
      <c r="CM87" s="125"/>
      <c r="CN87" s="125"/>
      <c r="CO87" s="125"/>
      <c r="CP87" s="125"/>
      <c r="CQ87" s="125"/>
      <c r="CR87" s="125"/>
      <c r="CS87" s="125"/>
      <c r="CT87" s="125"/>
      <c r="CU87" s="125"/>
      <c r="CV87" s="125"/>
      <c r="CW87" s="125"/>
      <c r="CX87" s="125"/>
      <c r="CY87" s="125"/>
      <c r="CZ87" s="125"/>
      <c r="DA87" s="125"/>
      <c r="DB87" s="125"/>
      <c r="DC87" s="125"/>
      <c r="DD87" s="125"/>
      <c r="DE87" s="125"/>
      <c r="DF87" s="125"/>
      <c r="DG87" s="125"/>
      <c r="DH87" s="125"/>
      <c r="DI87" s="125"/>
      <c r="DJ87" s="125"/>
      <c r="DK87" s="125"/>
      <c r="DL87" s="125"/>
      <c r="DM87" s="125"/>
      <c r="DN87" s="125"/>
      <c r="DO87" s="125"/>
      <c r="DP87" s="125"/>
      <c r="DQ87" s="125"/>
      <c r="DR87" s="125"/>
      <c r="DS87" s="125"/>
      <c r="DT87" s="125"/>
      <c r="DU87" s="125"/>
      <c r="DV87" s="125"/>
      <c r="DW87" s="125"/>
      <c r="DX87" s="125"/>
      <c r="DY87" s="125"/>
      <c r="DZ87" s="125"/>
      <c r="EA87" s="125"/>
      <c r="EB87" s="125"/>
      <c r="EC87" s="125"/>
      <c r="ED87" s="125"/>
      <c r="EE87" s="125"/>
      <c r="EF87" s="125"/>
      <c r="EG87" s="125"/>
      <c r="EH87" s="125"/>
      <c r="EI87" s="125"/>
      <c r="EJ87" s="125"/>
      <c r="EK87" s="125"/>
      <c r="EL87" s="125"/>
      <c r="EM87" s="125"/>
      <c r="EN87" s="125"/>
      <c r="EO87" s="125"/>
      <c r="EP87" s="125"/>
      <c r="EQ87" s="125"/>
      <c r="ER87" s="125"/>
      <c r="ES87" s="125"/>
      <c r="ET87" s="125"/>
      <c r="EU87" s="125"/>
      <c r="EV87" s="125"/>
      <c r="EW87" s="125"/>
      <c r="EX87" s="125"/>
      <c r="EY87" s="125"/>
      <c r="EZ87" s="125"/>
      <c r="FA87" s="125"/>
      <c r="FB87" s="125"/>
      <c r="FC87" s="125"/>
      <c r="FD87" s="125"/>
      <c r="FE87" s="125"/>
      <c r="FF87" s="125"/>
      <c r="FG87" s="125"/>
      <c r="FH87" s="125"/>
      <c r="FI87" s="125"/>
      <c r="FJ87" s="125"/>
      <c r="FK87" s="125"/>
      <c r="FL87" s="125"/>
      <c r="FM87" s="125"/>
      <c r="FN87" s="125"/>
      <c r="FO87" s="125"/>
      <c r="FP87" s="125"/>
      <c r="FQ87" s="125"/>
      <c r="FR87" s="125"/>
      <c r="FS87" s="125"/>
      <c r="FT87" s="125"/>
      <c r="FU87" s="125"/>
      <c r="FV87" s="125"/>
      <c r="FW87" s="125"/>
      <c r="FX87" s="125"/>
      <c r="FY87" s="125"/>
      <c r="FZ87" s="125"/>
      <c r="GA87" s="125"/>
      <c r="GB87" s="125"/>
      <c r="GC87" s="125"/>
      <c r="GD87" s="125"/>
      <c r="GE87" s="125"/>
      <c r="GF87" s="125"/>
      <c r="GG87" s="125"/>
      <c r="GH87" s="125"/>
      <c r="GI87" s="125"/>
      <c r="GJ87" s="125"/>
      <c r="GK87" s="125"/>
      <c r="GL87" s="125"/>
      <c r="GM87" s="125"/>
      <c r="GN87" s="125"/>
      <c r="GO87" s="125"/>
      <c r="GP87" s="125"/>
      <c r="GQ87" s="125"/>
      <c r="GR87" s="125"/>
      <c r="GS87" s="125"/>
      <c r="GT87" s="125"/>
      <c r="GU87" s="125"/>
      <c r="GV87" s="125"/>
      <c r="GW87" s="125"/>
      <c r="GX87" s="125"/>
      <c r="GY87" s="125"/>
      <c r="GZ87" s="125"/>
      <c r="HA87" s="125"/>
      <c r="HB87" s="125"/>
      <c r="HC87" s="125"/>
      <c r="HD87" s="125"/>
      <c r="HE87" s="125"/>
      <c r="HF87" s="125"/>
      <c r="HG87" s="125"/>
      <c r="HH87" s="125"/>
      <c r="HI87" s="125"/>
      <c r="HJ87" s="125"/>
      <c r="HK87" s="125"/>
      <c r="HL87" s="125"/>
      <c r="HM87" s="125"/>
      <c r="HN87" s="125"/>
      <c r="HO87" s="125"/>
      <c r="HP87" s="125"/>
      <c r="HQ87" s="125"/>
      <c r="HR87" s="125"/>
      <c r="HS87" s="125"/>
      <c r="HT87" s="125"/>
      <c r="HU87" s="125"/>
      <c r="HV87" s="125"/>
      <c r="HW87" s="125"/>
      <c r="HX87" s="125"/>
      <c r="HY87" s="125"/>
      <c r="HZ87" s="125"/>
      <c r="IA87" s="125"/>
      <c r="IB87" s="125"/>
      <c r="IC87" s="125"/>
      <c r="ID87" s="125"/>
      <c r="IE87" s="125"/>
      <c r="IF87" s="125"/>
      <c r="IG87" s="125"/>
      <c r="IH87" s="125"/>
      <c r="II87" s="125"/>
      <c r="IJ87" s="125"/>
      <c r="IK87" s="125"/>
      <c r="IL87" s="125"/>
      <c r="IM87" s="125"/>
      <c r="IN87" s="125"/>
      <c r="IO87" s="125"/>
      <c r="IP87" s="125"/>
      <c r="IQ87" s="125"/>
      <c r="IR87" s="125"/>
      <c r="IS87" s="125"/>
      <c r="IT87" s="125"/>
      <c r="IU87" s="125"/>
    </row>
    <row r="88" spans="1:255" x14ac:dyDescent="0.25">
      <c r="A88" s="112" t="s">
        <v>123</v>
      </c>
      <c r="B88" s="113"/>
      <c r="C88" s="114"/>
      <c r="D88" s="114"/>
      <c r="E88" s="114"/>
      <c r="F88" s="114"/>
      <c r="G88" s="114"/>
      <c r="H88" s="174"/>
    </row>
    <row r="89" spans="1:255" ht="12.75" customHeight="1" x14ac:dyDescent="0.25">
      <c r="A89" s="12" t="s">
        <v>288</v>
      </c>
      <c r="B89" s="13">
        <v>100</v>
      </c>
      <c r="C89" s="41">
        <v>13.6</v>
      </c>
      <c r="D89" s="41">
        <v>8.3000000000000007</v>
      </c>
      <c r="E89" s="41">
        <v>14.96</v>
      </c>
      <c r="F89" s="41">
        <v>192.6</v>
      </c>
      <c r="G89" s="77" t="s">
        <v>289</v>
      </c>
      <c r="H89" s="38" t="s">
        <v>290</v>
      </c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  <c r="AE89" s="180"/>
      <c r="AF89" s="180"/>
      <c r="AG89" s="180"/>
      <c r="AH89" s="180"/>
      <c r="AI89" s="180"/>
      <c r="AJ89" s="180"/>
      <c r="AK89" s="180"/>
      <c r="AL89" s="180"/>
      <c r="AM89" s="180"/>
      <c r="AN89" s="180"/>
      <c r="AO89" s="180"/>
      <c r="AP89" s="180"/>
      <c r="AQ89" s="180"/>
      <c r="AR89" s="180"/>
      <c r="AS89" s="180"/>
      <c r="AT89" s="180"/>
      <c r="AU89" s="180"/>
      <c r="AV89" s="180"/>
      <c r="AW89" s="180"/>
      <c r="AX89" s="180"/>
      <c r="AY89" s="180"/>
      <c r="AZ89" s="180"/>
      <c r="BA89" s="180"/>
      <c r="BB89" s="180"/>
      <c r="BC89" s="180"/>
      <c r="BD89" s="180"/>
      <c r="BE89" s="180"/>
      <c r="BF89" s="180"/>
      <c r="BG89" s="180"/>
      <c r="BH89" s="180"/>
      <c r="BI89" s="180"/>
      <c r="BJ89" s="180"/>
      <c r="BK89" s="180"/>
      <c r="BL89" s="180"/>
      <c r="BM89" s="180"/>
      <c r="BN89" s="180"/>
      <c r="BO89" s="180"/>
      <c r="BP89" s="180"/>
      <c r="BQ89" s="180"/>
      <c r="BR89" s="180"/>
      <c r="BS89" s="180"/>
      <c r="BT89" s="180"/>
      <c r="BU89" s="180"/>
      <c r="BV89" s="180"/>
      <c r="BW89" s="180"/>
      <c r="BX89" s="180"/>
      <c r="BY89" s="180"/>
      <c r="BZ89" s="180"/>
      <c r="CA89" s="180"/>
      <c r="CB89" s="180"/>
      <c r="CC89" s="180"/>
      <c r="CD89" s="180"/>
      <c r="CE89" s="180"/>
      <c r="CF89" s="180"/>
      <c r="CG89" s="180"/>
      <c r="CH89" s="180"/>
      <c r="CI89" s="180"/>
      <c r="CJ89" s="180"/>
      <c r="CK89" s="180"/>
      <c r="CL89" s="180"/>
      <c r="CM89" s="180"/>
      <c r="CN89" s="180"/>
      <c r="CO89" s="180"/>
      <c r="CP89" s="180"/>
      <c r="CQ89" s="180"/>
      <c r="CR89" s="180"/>
      <c r="CS89" s="180"/>
      <c r="CT89" s="180"/>
      <c r="CU89" s="180"/>
      <c r="CV89" s="180"/>
      <c r="CW89" s="180"/>
      <c r="CX89" s="180"/>
      <c r="CY89" s="180"/>
      <c r="CZ89" s="180"/>
      <c r="DA89" s="180"/>
      <c r="DB89" s="180"/>
      <c r="DC89" s="180"/>
      <c r="DD89" s="180"/>
      <c r="DE89" s="180"/>
      <c r="DF89" s="180"/>
      <c r="DG89" s="180"/>
      <c r="DH89" s="180"/>
      <c r="DI89" s="180"/>
      <c r="DJ89" s="180"/>
      <c r="DK89" s="180"/>
      <c r="DL89" s="180"/>
      <c r="DM89" s="180"/>
      <c r="DN89" s="180"/>
      <c r="DO89" s="180"/>
      <c r="DP89" s="180"/>
      <c r="DQ89" s="180"/>
      <c r="DR89" s="180"/>
      <c r="DS89" s="180"/>
      <c r="DT89" s="180"/>
      <c r="DU89" s="180"/>
      <c r="DV89" s="180"/>
      <c r="DW89" s="180"/>
      <c r="DX89" s="180"/>
      <c r="DY89" s="180"/>
      <c r="DZ89" s="180"/>
      <c r="EA89" s="180"/>
      <c r="EB89" s="180"/>
      <c r="EC89" s="180"/>
      <c r="ED89" s="180"/>
      <c r="EE89" s="180"/>
      <c r="EF89" s="180"/>
      <c r="EG89" s="180"/>
      <c r="EH89" s="180"/>
      <c r="EI89" s="180"/>
      <c r="EJ89" s="180"/>
      <c r="EK89" s="180"/>
      <c r="EL89" s="180"/>
      <c r="EM89" s="180"/>
      <c r="EN89" s="180"/>
      <c r="EO89" s="180"/>
      <c r="EP89" s="180"/>
      <c r="EQ89" s="180"/>
      <c r="ER89" s="180"/>
      <c r="ES89" s="180"/>
      <c r="ET89" s="180"/>
      <c r="EU89" s="180"/>
      <c r="EV89" s="180"/>
      <c r="EW89" s="180"/>
      <c r="EX89" s="180"/>
      <c r="EY89" s="180"/>
      <c r="EZ89" s="180"/>
      <c r="FA89" s="180"/>
      <c r="FB89" s="180"/>
      <c r="FC89" s="180"/>
      <c r="FD89" s="180"/>
      <c r="FE89" s="180"/>
      <c r="FF89" s="180"/>
      <c r="FG89" s="180"/>
      <c r="FH89" s="180"/>
      <c r="FI89" s="180"/>
      <c r="FJ89" s="180"/>
      <c r="FK89" s="180"/>
      <c r="FL89" s="180"/>
      <c r="FM89" s="180"/>
      <c r="FN89" s="180"/>
      <c r="FO89" s="180"/>
      <c r="FP89" s="180"/>
      <c r="FQ89" s="180"/>
      <c r="FR89" s="180"/>
      <c r="FS89" s="180"/>
      <c r="FT89" s="180"/>
      <c r="FU89" s="180"/>
      <c r="FV89" s="180"/>
      <c r="FW89" s="180"/>
      <c r="FX89" s="180"/>
      <c r="FY89" s="180"/>
      <c r="FZ89" s="180"/>
      <c r="GA89" s="180"/>
      <c r="GB89" s="180"/>
      <c r="GC89" s="180"/>
      <c r="GD89" s="180"/>
      <c r="GE89" s="180"/>
      <c r="GF89" s="180"/>
      <c r="GG89" s="180"/>
      <c r="GH89" s="180"/>
      <c r="GI89" s="180"/>
      <c r="GJ89" s="180"/>
      <c r="GK89" s="180"/>
      <c r="GL89" s="180"/>
      <c r="GM89" s="180"/>
      <c r="GN89" s="180"/>
      <c r="GO89" s="180"/>
      <c r="GP89" s="180"/>
      <c r="GQ89" s="180"/>
      <c r="GR89" s="180"/>
      <c r="GS89" s="180"/>
      <c r="GT89" s="180"/>
      <c r="GU89" s="180"/>
      <c r="GV89" s="180"/>
      <c r="GW89" s="180"/>
      <c r="GX89" s="180"/>
      <c r="GY89" s="180"/>
      <c r="GZ89" s="180"/>
      <c r="HA89" s="180"/>
      <c r="HB89" s="180"/>
      <c r="HC89" s="180"/>
      <c r="HD89" s="180"/>
      <c r="HE89" s="180"/>
      <c r="HF89" s="180"/>
      <c r="HG89" s="180"/>
      <c r="HH89" s="180"/>
      <c r="HI89" s="180"/>
      <c r="HJ89" s="180"/>
      <c r="HK89" s="180"/>
      <c r="HL89" s="180"/>
      <c r="HM89" s="180"/>
      <c r="HN89" s="180"/>
      <c r="HO89" s="180"/>
      <c r="HP89" s="180"/>
      <c r="HQ89" s="180"/>
      <c r="HR89" s="180"/>
      <c r="HS89" s="180"/>
      <c r="HT89" s="180"/>
      <c r="HU89" s="180"/>
      <c r="HV89" s="180"/>
      <c r="HW89" s="180"/>
      <c r="HX89" s="180"/>
      <c r="HY89" s="180"/>
      <c r="HZ89" s="180"/>
      <c r="IA89" s="180"/>
      <c r="IB89" s="180"/>
      <c r="IC89" s="180"/>
      <c r="ID89" s="180"/>
      <c r="IE89" s="180"/>
      <c r="IF89" s="180"/>
      <c r="IG89" s="180"/>
      <c r="IH89" s="180"/>
      <c r="II89" s="180"/>
      <c r="IJ89" s="180"/>
      <c r="IK89" s="180"/>
      <c r="IL89" s="180"/>
      <c r="IM89" s="180"/>
      <c r="IN89" s="180"/>
      <c r="IO89" s="180"/>
      <c r="IP89" s="180"/>
      <c r="IQ89" s="180"/>
      <c r="IR89" s="180"/>
      <c r="IS89" s="180"/>
      <c r="IT89" s="180"/>
      <c r="IU89" s="180"/>
    </row>
    <row r="90" spans="1:255" ht="12.75" customHeight="1" x14ac:dyDescent="0.2">
      <c r="A90" s="7" t="s">
        <v>115</v>
      </c>
      <c r="B90" s="8">
        <v>180</v>
      </c>
      <c r="C90" s="9">
        <v>5.04</v>
      </c>
      <c r="D90" s="9">
        <v>5.8</v>
      </c>
      <c r="E90" s="9">
        <v>39.200000000000003</v>
      </c>
      <c r="F90" s="9">
        <v>227.2</v>
      </c>
      <c r="G90" s="10" t="s">
        <v>116</v>
      </c>
      <c r="H90" s="35" t="s">
        <v>117</v>
      </c>
    </row>
    <row r="91" spans="1:255" x14ac:dyDescent="0.2">
      <c r="A91" s="175" t="s">
        <v>38</v>
      </c>
      <c r="B91" s="91">
        <v>215</v>
      </c>
      <c r="C91" s="92">
        <v>7.0000000000000007E-2</v>
      </c>
      <c r="D91" s="92">
        <v>0.02</v>
      </c>
      <c r="E91" s="92">
        <v>15</v>
      </c>
      <c r="F91" s="92">
        <v>60</v>
      </c>
      <c r="G91" s="91" t="s">
        <v>39</v>
      </c>
      <c r="H91" s="35" t="s">
        <v>40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</row>
    <row r="92" spans="1:255" x14ac:dyDescent="0.25">
      <c r="A92" s="25" t="s">
        <v>41</v>
      </c>
      <c r="B92" s="93">
        <v>20</v>
      </c>
      <c r="C92" s="94">
        <v>1.3</v>
      </c>
      <c r="D92" s="94">
        <v>0.2</v>
      </c>
      <c r="E92" s="94">
        <v>8.6</v>
      </c>
      <c r="F92" s="94">
        <v>43</v>
      </c>
      <c r="G92" s="71" t="s">
        <v>25</v>
      </c>
      <c r="H92" s="18" t="s">
        <v>42</v>
      </c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  <c r="CV92" s="88"/>
      <c r="CW92" s="88"/>
      <c r="CX92" s="88"/>
      <c r="CY92" s="88"/>
      <c r="CZ92" s="88"/>
      <c r="DA92" s="88"/>
      <c r="DB92" s="88"/>
      <c r="DC92" s="88"/>
      <c r="DD92" s="88"/>
      <c r="DE92" s="88"/>
      <c r="DF92" s="88"/>
      <c r="DG92" s="88"/>
      <c r="DH92" s="88"/>
      <c r="DI92" s="88"/>
      <c r="DJ92" s="88"/>
      <c r="DK92" s="88"/>
      <c r="DL92" s="88"/>
      <c r="DM92" s="88"/>
      <c r="DN92" s="88"/>
      <c r="DO92" s="88"/>
      <c r="DP92" s="88"/>
      <c r="DQ92" s="88"/>
      <c r="DR92" s="88"/>
      <c r="DS92" s="88"/>
      <c r="DT92" s="88"/>
      <c r="DU92" s="88"/>
      <c r="DV92" s="88"/>
      <c r="DW92" s="88"/>
      <c r="DX92" s="88"/>
      <c r="DY92" s="88"/>
      <c r="DZ92" s="88"/>
      <c r="EA92" s="88"/>
      <c r="EB92" s="88"/>
      <c r="EC92" s="88"/>
      <c r="ED92" s="88"/>
      <c r="EE92" s="88"/>
      <c r="EF92" s="88"/>
      <c r="EG92" s="88"/>
      <c r="EH92" s="88"/>
      <c r="EI92" s="88"/>
      <c r="EJ92" s="88"/>
      <c r="EK92" s="88"/>
      <c r="EL92" s="88"/>
      <c r="EM92" s="88"/>
      <c r="EN92" s="88"/>
      <c r="EO92" s="88"/>
      <c r="EP92" s="88"/>
      <c r="EQ92" s="88"/>
      <c r="ER92" s="88"/>
      <c r="ES92" s="88"/>
      <c r="ET92" s="88"/>
      <c r="EU92" s="88"/>
      <c r="EV92" s="88"/>
      <c r="EW92" s="88"/>
      <c r="EX92" s="88"/>
      <c r="EY92" s="88"/>
      <c r="EZ92" s="88"/>
      <c r="FA92" s="88"/>
      <c r="FB92" s="88"/>
      <c r="FC92" s="88"/>
      <c r="FD92" s="88"/>
      <c r="FE92" s="88"/>
      <c r="FF92" s="88"/>
      <c r="FG92" s="88"/>
      <c r="FH92" s="88"/>
      <c r="FI92" s="88"/>
      <c r="FJ92" s="88"/>
      <c r="FK92" s="88"/>
      <c r="FL92" s="88"/>
      <c r="FM92" s="88"/>
      <c r="FN92" s="88"/>
      <c r="FO92" s="88"/>
      <c r="FP92" s="88"/>
      <c r="FQ92" s="88"/>
      <c r="FR92" s="88"/>
      <c r="FS92" s="88"/>
      <c r="FT92" s="88"/>
      <c r="FU92" s="88"/>
      <c r="FV92" s="88"/>
      <c r="FW92" s="88"/>
      <c r="FX92" s="88"/>
      <c r="FY92" s="88"/>
      <c r="FZ92" s="88"/>
      <c r="GA92" s="88"/>
      <c r="GB92" s="88"/>
      <c r="GC92" s="88"/>
      <c r="GD92" s="88"/>
      <c r="GE92" s="88"/>
      <c r="GF92" s="88"/>
      <c r="GG92" s="88"/>
      <c r="GH92" s="88"/>
      <c r="GI92" s="88"/>
      <c r="GJ92" s="88"/>
      <c r="GK92" s="88"/>
      <c r="GL92" s="88"/>
      <c r="GM92" s="88"/>
      <c r="GN92" s="88"/>
      <c r="GO92" s="88"/>
      <c r="GP92" s="88"/>
      <c r="GQ92" s="88"/>
      <c r="GR92" s="88"/>
      <c r="GS92" s="88"/>
      <c r="GT92" s="88"/>
      <c r="GU92" s="88"/>
      <c r="GV92" s="88"/>
      <c r="GW92" s="88"/>
      <c r="GX92" s="88"/>
      <c r="GY92" s="88"/>
      <c r="GZ92" s="88"/>
      <c r="HA92" s="88"/>
      <c r="HB92" s="88"/>
      <c r="HC92" s="88"/>
      <c r="HD92" s="88"/>
      <c r="HE92" s="88"/>
      <c r="HF92" s="88"/>
      <c r="HG92" s="88"/>
      <c r="HH92" s="88"/>
      <c r="HI92" s="88"/>
      <c r="HJ92" s="88"/>
      <c r="HK92" s="88"/>
      <c r="HL92" s="88"/>
      <c r="HM92" s="88"/>
      <c r="HN92" s="88"/>
      <c r="HO92" s="88"/>
      <c r="HP92" s="88"/>
      <c r="HQ92" s="88"/>
      <c r="HR92" s="88"/>
      <c r="HS92" s="88"/>
      <c r="HT92" s="88"/>
      <c r="HU92" s="88"/>
      <c r="HV92" s="88"/>
      <c r="HW92" s="88"/>
      <c r="HX92" s="88"/>
      <c r="HY92" s="88"/>
      <c r="HZ92" s="88"/>
      <c r="IA92" s="88"/>
      <c r="IB92" s="88"/>
      <c r="IC92" s="88"/>
      <c r="ID92" s="88"/>
      <c r="IE92" s="88"/>
      <c r="IF92" s="88"/>
      <c r="IG92" s="88"/>
      <c r="IH92" s="88"/>
      <c r="II92" s="88"/>
      <c r="IJ92" s="88"/>
      <c r="IK92" s="88"/>
      <c r="IL92" s="88"/>
      <c r="IM92" s="88"/>
      <c r="IN92" s="88"/>
      <c r="IO92" s="88"/>
      <c r="IP92" s="88"/>
      <c r="IQ92" s="88"/>
      <c r="IR92" s="88"/>
      <c r="IS92" s="88"/>
      <c r="IT92" s="88"/>
      <c r="IU92" s="88"/>
    </row>
    <row r="93" spans="1:255" x14ac:dyDescent="0.25">
      <c r="A93" s="28" t="s">
        <v>27</v>
      </c>
      <c r="B93" s="2">
        <f>SUM(B89:B92)</f>
        <v>515</v>
      </c>
      <c r="C93" s="72">
        <f>SUM(C89:C92)</f>
        <v>20.010000000000002</v>
      </c>
      <c r="D93" s="72">
        <f>SUM(D89:D92)</f>
        <v>14.32</v>
      </c>
      <c r="E93" s="72">
        <f>SUM(E89:E92)</f>
        <v>77.759999999999991</v>
      </c>
      <c r="F93" s="72">
        <f>SUM(F89:F92)</f>
        <v>522.79999999999995</v>
      </c>
      <c r="G93" s="72"/>
      <c r="H93" s="72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  <c r="CU93" s="55"/>
      <c r="CV93" s="55"/>
      <c r="CW93" s="55"/>
      <c r="CX93" s="55"/>
      <c r="CY93" s="55"/>
      <c r="CZ93" s="55"/>
      <c r="DA93" s="55"/>
      <c r="DB93" s="55"/>
      <c r="DC93" s="55"/>
      <c r="DD93" s="55"/>
      <c r="DE93" s="55"/>
      <c r="DF93" s="55"/>
      <c r="DG93" s="55"/>
      <c r="DH93" s="55"/>
      <c r="DI93" s="55"/>
      <c r="DJ93" s="55"/>
      <c r="DK93" s="55"/>
      <c r="DL93" s="55"/>
      <c r="DM93" s="55"/>
      <c r="DN93" s="55"/>
      <c r="DO93" s="55"/>
      <c r="DP93" s="55"/>
      <c r="DQ93" s="55"/>
      <c r="DR93" s="55"/>
      <c r="DS93" s="55"/>
      <c r="DT93" s="55"/>
      <c r="DU93" s="55"/>
      <c r="DV93" s="55"/>
      <c r="DW93" s="55"/>
      <c r="DX93" s="55"/>
      <c r="DY93" s="55"/>
      <c r="DZ93" s="55"/>
      <c r="EA93" s="55"/>
      <c r="EB93" s="55"/>
      <c r="EC93" s="55"/>
      <c r="ED93" s="55"/>
      <c r="EE93" s="55"/>
      <c r="EF93" s="55"/>
      <c r="EG93" s="55"/>
      <c r="EH93" s="55"/>
      <c r="EI93" s="55"/>
      <c r="EJ93" s="55"/>
      <c r="EK93" s="55"/>
      <c r="EL93" s="55"/>
      <c r="EM93" s="55"/>
      <c r="EN93" s="55"/>
      <c r="EO93" s="55"/>
      <c r="EP93" s="55"/>
      <c r="EQ93" s="55"/>
      <c r="ER93" s="55"/>
      <c r="ES93" s="55"/>
      <c r="ET93" s="55"/>
      <c r="EU93" s="55"/>
      <c r="EV93" s="55"/>
      <c r="EW93" s="55"/>
      <c r="EX93" s="55"/>
      <c r="EY93" s="55"/>
      <c r="EZ93" s="55"/>
      <c r="FA93" s="55"/>
      <c r="FB93" s="55"/>
      <c r="FC93" s="55"/>
      <c r="FD93" s="55"/>
      <c r="FE93" s="55"/>
      <c r="FF93" s="55"/>
      <c r="FG93" s="55"/>
      <c r="FH93" s="55"/>
      <c r="FI93" s="55"/>
      <c r="FJ93" s="55"/>
      <c r="FK93" s="55"/>
      <c r="FL93" s="55"/>
      <c r="FM93" s="55"/>
      <c r="FN93" s="55"/>
      <c r="FO93" s="55"/>
      <c r="FP93" s="55"/>
      <c r="FQ93" s="55"/>
      <c r="FR93" s="55"/>
      <c r="FS93" s="55"/>
      <c r="FT93" s="55"/>
      <c r="FU93" s="55"/>
      <c r="FV93" s="55"/>
      <c r="FW93" s="55"/>
      <c r="FX93" s="55"/>
      <c r="FY93" s="55"/>
      <c r="FZ93" s="55"/>
      <c r="GA93" s="55"/>
      <c r="GB93" s="55"/>
      <c r="GC93" s="55"/>
      <c r="GD93" s="55"/>
      <c r="GE93" s="55"/>
      <c r="GF93" s="55"/>
      <c r="GG93" s="55"/>
      <c r="GH93" s="55"/>
      <c r="GI93" s="55"/>
      <c r="GJ93" s="55"/>
      <c r="GK93" s="55"/>
      <c r="GL93" s="55"/>
      <c r="GM93" s="55"/>
      <c r="GN93" s="55"/>
      <c r="GO93" s="55"/>
      <c r="GP93" s="55"/>
      <c r="GQ93" s="55"/>
      <c r="GR93" s="55"/>
      <c r="GS93" s="55"/>
      <c r="GT93" s="55"/>
      <c r="GU93" s="55"/>
      <c r="GV93" s="55"/>
      <c r="GW93" s="55"/>
      <c r="GX93" s="55"/>
      <c r="GY93" s="55"/>
      <c r="GZ93" s="55"/>
      <c r="HA93" s="55"/>
      <c r="HB93" s="55"/>
      <c r="HC93" s="55"/>
      <c r="HD93" s="55"/>
      <c r="HE93" s="55"/>
      <c r="HF93" s="55"/>
      <c r="HG93" s="55"/>
      <c r="HH93" s="55"/>
      <c r="HI93" s="55"/>
      <c r="HJ93" s="55"/>
      <c r="HK93" s="55"/>
      <c r="HL93" s="55"/>
      <c r="HM93" s="55"/>
      <c r="HN93" s="55"/>
      <c r="HO93" s="55"/>
      <c r="HP93" s="55"/>
      <c r="HQ93" s="55"/>
      <c r="HR93" s="55"/>
      <c r="HS93" s="55"/>
      <c r="HT93" s="55"/>
      <c r="HU93" s="55"/>
      <c r="HV93" s="55"/>
      <c r="HW93" s="55"/>
      <c r="HX93" s="55"/>
      <c r="HY93" s="55"/>
      <c r="HZ93" s="55"/>
      <c r="IA93" s="55"/>
      <c r="IB93" s="55"/>
      <c r="IC93" s="55"/>
      <c r="ID93" s="55"/>
      <c r="IE93" s="55"/>
      <c r="IF93" s="55"/>
      <c r="IG93" s="55"/>
      <c r="IH93" s="55"/>
      <c r="II93" s="55"/>
      <c r="IJ93" s="55"/>
      <c r="IK93" s="55"/>
      <c r="IL93" s="55"/>
      <c r="IM93" s="55"/>
      <c r="IN93" s="55"/>
      <c r="IO93" s="55"/>
      <c r="IP93" s="55"/>
      <c r="IQ93" s="55"/>
      <c r="IR93" s="55"/>
      <c r="IS93" s="55"/>
      <c r="IT93" s="55"/>
      <c r="IU93" s="55"/>
    </row>
  </sheetData>
  <mergeCells count="26">
    <mergeCell ref="A86:H86"/>
    <mergeCell ref="A88:H88"/>
    <mergeCell ref="A62:H62"/>
    <mergeCell ref="A64:H64"/>
    <mergeCell ref="A70:H70"/>
    <mergeCell ref="A72:H72"/>
    <mergeCell ref="A78:H78"/>
    <mergeCell ref="A80:H80"/>
    <mergeCell ref="A41:H41"/>
    <mergeCell ref="A46:H46"/>
    <mergeCell ref="A47:H47"/>
    <mergeCell ref="A49:H49"/>
    <mergeCell ref="A55:H55"/>
    <mergeCell ref="A57:H57"/>
    <mergeCell ref="A18:H18"/>
    <mergeCell ref="A24:H24"/>
    <mergeCell ref="A26:H26"/>
    <mergeCell ref="A32:H32"/>
    <mergeCell ref="A34:H34"/>
    <mergeCell ref="A39:H39"/>
    <mergeCell ref="A1:H1"/>
    <mergeCell ref="A2:H2"/>
    <mergeCell ref="A4:H4"/>
    <mergeCell ref="A9:H9"/>
    <mergeCell ref="A11:H11"/>
    <mergeCell ref="A16:H16"/>
  </mergeCells>
  <pageMargins left="0.19685039370078741" right="0.19685039370078741" top="0.19685039370078741" bottom="0.19685039370078741" header="0.19685039370078741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ОБЩЕЕ</vt:lpstr>
      <vt:lpstr>модуль 14.1</vt:lpstr>
      <vt:lpstr>мо 14.1</vt:lpstr>
      <vt:lpstr>МО+допл 14.1</vt:lpstr>
      <vt:lpstr>овз 14.1</vt:lpstr>
      <vt:lpstr>соп 14.1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</dc:creator>
  <cp:lastModifiedBy>Юля</cp:lastModifiedBy>
  <dcterms:created xsi:type="dcterms:W3CDTF">2015-06-05T18:19:34Z</dcterms:created>
  <dcterms:modified xsi:type="dcterms:W3CDTF">2023-12-08T08:21:05Z</dcterms:modified>
</cp:coreProperties>
</file>